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ajątek 2018" sheetId="1" r:id="rId1"/>
  </sheets>
  <calcPr calcId="145621"/>
</workbook>
</file>

<file path=xl/calcChain.xml><?xml version="1.0" encoding="utf-8"?>
<calcChain xmlns="http://schemas.openxmlformats.org/spreadsheetml/2006/main">
  <c r="M48" i="1" l="1"/>
  <c r="K48" i="1"/>
  <c r="F48" i="1"/>
  <c r="K22" i="1" l="1"/>
  <c r="G22" i="1"/>
  <c r="M39" i="1"/>
  <c r="K31" i="1"/>
  <c r="K37" i="1"/>
  <c r="M31" i="1" l="1"/>
  <c r="M25" i="1"/>
  <c r="M26" i="1"/>
  <c r="M27" i="1"/>
  <c r="M28" i="1"/>
  <c r="M29" i="1"/>
  <c r="M30" i="1"/>
  <c r="M11" i="1"/>
  <c r="M12" i="1"/>
  <c r="M13" i="1"/>
  <c r="M14" i="1"/>
  <c r="M15" i="1"/>
  <c r="M16" i="1"/>
  <c r="M17" i="1"/>
  <c r="M18" i="1"/>
  <c r="M19" i="1"/>
  <c r="M20" i="1"/>
  <c r="M21" i="1"/>
  <c r="K34" i="1"/>
  <c r="M34" i="1"/>
  <c r="F34" i="1"/>
  <c r="F19" i="1"/>
  <c r="L48" i="1" l="1"/>
  <c r="I48" i="1"/>
  <c r="H48" i="1"/>
  <c r="J37" i="1"/>
  <c r="G37" i="1"/>
  <c r="D37" i="1"/>
  <c r="C37" i="1"/>
  <c r="F37" i="1" s="1"/>
  <c r="K36" i="1"/>
  <c r="F36" i="1"/>
  <c r="M36" i="1" s="1"/>
  <c r="K35" i="1"/>
  <c r="F35" i="1"/>
  <c r="K33" i="1"/>
  <c r="F33" i="1"/>
  <c r="M33" i="1" s="1"/>
  <c r="K32" i="1"/>
  <c r="F32" i="1"/>
  <c r="M32" i="1" s="1"/>
  <c r="G31" i="1"/>
  <c r="D31" i="1"/>
  <c r="C31" i="1"/>
  <c r="K30" i="1"/>
  <c r="F30" i="1"/>
  <c r="K29" i="1"/>
  <c r="F29" i="1"/>
  <c r="K28" i="1"/>
  <c r="F28" i="1"/>
  <c r="K27" i="1"/>
  <c r="F27" i="1"/>
  <c r="K26" i="1"/>
  <c r="F26" i="1"/>
  <c r="K25" i="1"/>
  <c r="F25" i="1"/>
  <c r="J24" i="1"/>
  <c r="J31" i="1" s="1"/>
  <c r="F24" i="1"/>
  <c r="D22" i="1"/>
  <c r="C22" i="1"/>
  <c r="F21" i="1"/>
  <c r="F20" i="1"/>
  <c r="J20" i="1" s="1"/>
  <c r="F18" i="1"/>
  <c r="J18" i="1" s="1"/>
  <c r="F17" i="1"/>
  <c r="J17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M10" i="1" s="1"/>
  <c r="F9" i="1"/>
  <c r="J9" i="1" s="1"/>
  <c r="M9" i="1" s="1"/>
  <c r="G8" i="1"/>
  <c r="D8" i="1"/>
  <c r="C8" i="1"/>
  <c r="F7" i="1"/>
  <c r="J7" i="1" s="1"/>
  <c r="M7" i="1" s="1"/>
  <c r="F6" i="1"/>
  <c r="J6" i="1" s="1"/>
  <c r="M6" i="1" s="1"/>
  <c r="J5" i="1"/>
  <c r="F5" i="1"/>
  <c r="F4" i="1"/>
  <c r="G23" i="1" l="1"/>
  <c r="G39" i="1" s="1"/>
  <c r="G48" i="1" s="1"/>
  <c r="M22" i="1"/>
  <c r="D23" i="1"/>
  <c r="D39" i="1" s="1"/>
  <c r="F22" i="1"/>
  <c r="F31" i="1"/>
  <c r="C23" i="1"/>
  <c r="F23" i="1" s="1"/>
  <c r="J8" i="1"/>
  <c r="J23" i="1" s="1"/>
  <c r="J39" i="1" s="1"/>
  <c r="J48" i="1" s="1"/>
  <c r="M35" i="1"/>
  <c r="M37" i="1" s="1"/>
  <c r="F8" i="1"/>
  <c r="K24" i="1"/>
  <c r="M24" i="1" l="1"/>
  <c r="F39" i="1"/>
  <c r="C39" i="1"/>
  <c r="M5" i="1"/>
  <c r="K8" i="1"/>
  <c r="K23" i="1" s="1"/>
  <c r="K39" i="1" l="1"/>
  <c r="M8" i="1"/>
  <c r="M23" i="1" s="1"/>
</calcChain>
</file>

<file path=xl/sharedStrings.xml><?xml version="1.0" encoding="utf-8"?>
<sst xmlns="http://schemas.openxmlformats.org/spreadsheetml/2006/main" count="82" uniqueCount="80">
  <si>
    <t>majątek</t>
  </si>
  <si>
    <t>L.p.</t>
  </si>
  <si>
    <t>Nazwa</t>
  </si>
  <si>
    <t>B.O.</t>
  </si>
  <si>
    <t>Zw+</t>
  </si>
  <si>
    <t>Zm-</t>
  </si>
  <si>
    <t>Brutto</t>
  </si>
  <si>
    <t>BO</t>
  </si>
  <si>
    <t>Zw +</t>
  </si>
  <si>
    <t>umorzenie</t>
  </si>
  <si>
    <t>%</t>
  </si>
  <si>
    <t>netto</t>
  </si>
  <si>
    <t>A.II.l.1.GRUNTY</t>
  </si>
  <si>
    <t>1.</t>
  </si>
  <si>
    <t>bud szkoły ABCDE+łącz</t>
  </si>
  <si>
    <t>2.</t>
  </si>
  <si>
    <t>sala gimnastyczna F</t>
  </si>
  <si>
    <t>3.</t>
  </si>
  <si>
    <t>szatnia przy ORLIK</t>
  </si>
  <si>
    <t>razem budynki</t>
  </si>
  <si>
    <t>4.</t>
  </si>
  <si>
    <t xml:space="preserve">boisko ORLIK </t>
  </si>
  <si>
    <t>5.</t>
  </si>
  <si>
    <t>boisko wielofunkcyjne</t>
  </si>
  <si>
    <t>6.</t>
  </si>
  <si>
    <t>bieżnia</t>
  </si>
  <si>
    <t>7.</t>
  </si>
  <si>
    <t>Skate Park</t>
  </si>
  <si>
    <t>8.</t>
  </si>
  <si>
    <t>nawierzchnia kostki beton</t>
  </si>
  <si>
    <t>9.</t>
  </si>
  <si>
    <t>nawierzchnia płytki beton</t>
  </si>
  <si>
    <t>10.</t>
  </si>
  <si>
    <t>nawierzchnia asfalt.</t>
  </si>
  <si>
    <t>11.</t>
  </si>
  <si>
    <t>ogrodzenie na słupkach</t>
  </si>
  <si>
    <t>12.</t>
  </si>
  <si>
    <t>ogrodzenie na podmurów</t>
  </si>
  <si>
    <t>13.</t>
  </si>
  <si>
    <t>plac zabaw</t>
  </si>
  <si>
    <t>14.</t>
  </si>
  <si>
    <t>podjazd dla wózków inwal</t>
  </si>
  <si>
    <t>razem budowle, obiekty</t>
  </si>
  <si>
    <t>A.II.I.2 Budynki . Obiekty</t>
  </si>
  <si>
    <t>15.</t>
  </si>
  <si>
    <t>monitoring</t>
  </si>
  <si>
    <t>16.</t>
  </si>
  <si>
    <t>monitoring zew</t>
  </si>
  <si>
    <t>17.</t>
  </si>
  <si>
    <t>Schodołazy – 3</t>
  </si>
  <si>
    <t>18.</t>
  </si>
  <si>
    <t>radiowęzeł</t>
  </si>
  <si>
    <t>19.</t>
  </si>
  <si>
    <t>kserokopiarka</t>
  </si>
  <si>
    <t>20.</t>
  </si>
  <si>
    <t>21.</t>
  </si>
  <si>
    <t>centrala telefon</t>
  </si>
  <si>
    <t>A.II.l.6 urządz techniczne</t>
  </si>
  <si>
    <t>maszyna do jarzyn</t>
  </si>
  <si>
    <t>zmywarka Revelution</t>
  </si>
  <si>
    <t>obieraczka do ziemniak</t>
  </si>
  <si>
    <t>25.</t>
  </si>
  <si>
    <t>patelnia elektryczna</t>
  </si>
  <si>
    <t>A.II.I.8 inne środki trwałe</t>
  </si>
  <si>
    <t>inne środki trwałe</t>
  </si>
  <si>
    <t>Ogółem konto 011</t>
  </si>
  <si>
    <t>konto 013 pozostałe środki trwałe</t>
  </si>
  <si>
    <t>konto 014  biblioteka</t>
  </si>
  <si>
    <t>konto  020 programy i licencje</t>
  </si>
  <si>
    <t xml:space="preserve">razem </t>
  </si>
  <si>
    <t>22.</t>
  </si>
  <si>
    <t>23.</t>
  </si>
  <si>
    <t>24.</t>
  </si>
  <si>
    <t>26.</t>
  </si>
  <si>
    <t>27.</t>
  </si>
  <si>
    <t>28.</t>
  </si>
  <si>
    <t>nawierzchnia płyty betonowe</t>
  </si>
  <si>
    <t>ogrodzenie - brama, furtka (3 kpl)</t>
  </si>
  <si>
    <t>zmywarka kapturowa</t>
  </si>
  <si>
    <t xml:space="preserve"> Umorzenie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</si>
</sst>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i/>
      <sz val="12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i/>
      <sz val="11"/>
      <color indexed="8"/>
      <name val="Czcionka tekstu podstawowego"/>
      <family val="2"/>
      <charset val="238"/>
    </font>
    <font>
      <i/>
      <sz val="10"/>
      <color indexed="8"/>
      <name val="Czcionka tekstu podstawowego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b/>
      <sz val="10"/>
      <color indexed="8"/>
      <name val="Czcionka tekstu podstawowego"/>
      <family val="2"/>
      <charset val="238"/>
    </font>
    <font>
      <b/>
      <i/>
      <u/>
      <sz val="13"/>
      <color indexed="8"/>
      <name val="Czcionka tekstu podstawowego"/>
      <charset val="238"/>
    </font>
    <font>
      <b/>
      <sz val="13"/>
      <color indexed="8"/>
      <name val="Times New Roman"/>
      <family val="1"/>
      <charset val="1"/>
    </font>
    <font>
      <sz val="12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3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/>
    <xf numFmtId="164" fontId="0" fillId="0" borderId="2" xfId="0" applyNumberFormat="1" applyFill="1" applyBorder="1"/>
    <xf numFmtId="4" fontId="5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13" fillId="0" borderId="0" xfId="0" applyNumberFormat="1" applyFont="1" applyFill="1"/>
    <xf numFmtId="4" fontId="13" fillId="0" borderId="0" xfId="0" applyNumberFormat="1" applyFont="1" applyFill="1" applyAlignment="1">
      <alignment horizontal="right"/>
    </xf>
    <xf numFmtId="4" fontId="6" fillId="0" borderId="2" xfId="0" applyNumberFormat="1" applyFont="1" applyFill="1" applyBorder="1"/>
    <xf numFmtId="4" fontId="0" fillId="0" borderId="2" xfId="0" applyNumberFormat="1" applyFont="1" applyFill="1" applyBorder="1"/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0" fillId="0" borderId="2" xfId="0" applyFill="1" applyBorder="1"/>
    <xf numFmtId="164" fontId="1" fillId="0" borderId="2" xfId="0" applyNumberFormat="1" applyFont="1" applyFill="1" applyBorder="1"/>
    <xf numFmtId="4" fontId="1" fillId="0" borderId="2" xfId="0" applyNumberFormat="1" applyFont="1" applyFill="1" applyBorder="1"/>
    <xf numFmtId="4" fontId="3" fillId="0" borderId="2" xfId="0" applyNumberFormat="1" applyFont="1" applyFill="1" applyBorder="1"/>
    <xf numFmtId="0" fontId="4" fillId="0" borderId="0" xfId="0" applyFont="1" applyFill="1"/>
    <xf numFmtId="4" fontId="5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2" xfId="0" applyNumberFormat="1" applyFont="1" applyFill="1" applyBorder="1"/>
    <xf numFmtId="4" fontId="7" fillId="0" borderId="2" xfId="0" applyNumberFormat="1" applyFont="1" applyFill="1" applyBorder="1"/>
    <xf numFmtId="0" fontId="8" fillId="0" borderId="0" xfId="0" applyFont="1" applyFill="1"/>
    <xf numFmtId="164" fontId="0" fillId="0" borderId="2" xfId="0" applyNumberFormat="1" applyFill="1" applyBorder="1" applyAlignment="1">
      <alignment horizontal="right"/>
    </xf>
    <xf numFmtId="164" fontId="2" fillId="0" borderId="2" xfId="0" applyNumberFormat="1" applyFont="1" applyFill="1" applyBorder="1"/>
    <xf numFmtId="4" fontId="2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0" fontId="6" fillId="0" borderId="0" xfId="0" applyFont="1" applyFill="1"/>
    <xf numFmtId="4" fontId="9" fillId="0" borderId="2" xfId="0" applyNumberFormat="1" applyFont="1" applyFill="1" applyBorder="1"/>
    <xf numFmtId="0" fontId="1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/>
    <xf numFmtId="0" fontId="0" fillId="0" borderId="2" xfId="0" applyFont="1" applyFill="1" applyBorder="1"/>
    <xf numFmtId="4" fontId="10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4" fontId="12" fillId="0" borderId="0" xfId="0" applyNumberFormat="1" applyFont="1" applyFill="1"/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4" fontId="14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4" fontId="14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4" fontId="9" fillId="0" borderId="2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4" fontId="16" fillId="0" borderId="0" xfId="0" applyNumberFormat="1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2" zoomScale="80" zoomScaleNormal="80" workbookViewId="0">
      <selection activeCell="Q45" sqref="Q45"/>
    </sheetView>
  </sheetViews>
  <sheetFormatPr defaultColWidth="12" defaultRowHeight="15"/>
  <cols>
    <col min="1" max="1" width="6.42578125" style="12" customWidth="1"/>
    <col min="2" max="2" width="35.140625" style="12" customWidth="1"/>
    <col min="3" max="3" width="18.140625" style="12" hidden="1" customWidth="1"/>
    <col min="4" max="4" width="14.42578125" style="12" hidden="1" customWidth="1"/>
    <col min="5" max="5" width="12" style="12" hidden="1" customWidth="1"/>
    <col min="6" max="6" width="19.42578125" style="12" customWidth="1"/>
    <col min="7" max="7" width="16.140625" style="12" hidden="1" customWidth="1"/>
    <col min="8" max="9" width="12" style="12" hidden="1" customWidth="1"/>
    <col min="10" max="10" width="16.140625" style="12" hidden="1" customWidth="1"/>
    <col min="11" max="11" width="16.28515625" style="12" customWidth="1"/>
    <col min="12" max="12" width="0" style="12" hidden="1" customWidth="1"/>
    <col min="13" max="13" width="19.140625" style="12" customWidth="1"/>
    <col min="14" max="14" width="12" style="12"/>
    <col min="15" max="15" width="4.28515625" style="12" customWidth="1"/>
    <col min="16" max="243" width="12" style="12"/>
    <col min="244" max="244" width="6.42578125" style="12" customWidth="1"/>
    <col min="245" max="245" width="35.140625" style="12" customWidth="1"/>
    <col min="246" max="248" width="0" style="12" hidden="1" customWidth="1"/>
    <col min="249" max="249" width="19.42578125" style="12" customWidth="1"/>
    <col min="250" max="253" width="0" style="12" hidden="1" customWidth="1"/>
    <col min="254" max="254" width="16.28515625" style="12" customWidth="1"/>
    <col min="255" max="255" width="0" style="12" hidden="1" customWidth="1"/>
    <col min="256" max="256" width="19.140625" style="12" customWidth="1"/>
    <col min="257" max="499" width="12" style="12"/>
    <col min="500" max="500" width="6.42578125" style="12" customWidth="1"/>
    <col min="501" max="501" width="35.140625" style="12" customWidth="1"/>
    <col min="502" max="504" width="0" style="12" hidden="1" customWidth="1"/>
    <col min="505" max="505" width="19.42578125" style="12" customWidth="1"/>
    <col min="506" max="509" width="0" style="12" hidden="1" customWidth="1"/>
    <col min="510" max="510" width="16.28515625" style="12" customWidth="1"/>
    <col min="511" max="511" width="0" style="12" hidden="1" customWidth="1"/>
    <col min="512" max="512" width="19.140625" style="12" customWidth="1"/>
    <col min="513" max="755" width="12" style="12"/>
    <col min="756" max="756" width="6.42578125" style="12" customWidth="1"/>
    <col min="757" max="757" width="35.140625" style="12" customWidth="1"/>
    <col min="758" max="760" width="0" style="12" hidden="1" customWidth="1"/>
    <col min="761" max="761" width="19.42578125" style="12" customWidth="1"/>
    <col min="762" max="765" width="0" style="12" hidden="1" customWidth="1"/>
    <col min="766" max="766" width="16.28515625" style="12" customWidth="1"/>
    <col min="767" max="767" width="0" style="12" hidden="1" customWidth="1"/>
    <col min="768" max="768" width="19.140625" style="12" customWidth="1"/>
    <col min="769" max="1011" width="12" style="12"/>
    <col min="1012" max="1012" width="6.42578125" style="12" customWidth="1"/>
    <col min="1013" max="1013" width="35.140625" style="12" customWidth="1"/>
    <col min="1014" max="1016" width="0" style="12" hidden="1" customWidth="1"/>
    <col min="1017" max="1017" width="19.42578125" style="12" customWidth="1"/>
    <col min="1018" max="1021" width="0" style="12" hidden="1" customWidth="1"/>
    <col min="1022" max="1022" width="16.28515625" style="12" customWidth="1"/>
    <col min="1023" max="1023" width="0" style="12" hidden="1" customWidth="1"/>
    <col min="1024" max="1024" width="19.140625" style="12" customWidth="1"/>
    <col min="1025" max="1267" width="12" style="12"/>
    <col min="1268" max="1268" width="6.42578125" style="12" customWidth="1"/>
    <col min="1269" max="1269" width="35.140625" style="12" customWidth="1"/>
    <col min="1270" max="1272" width="0" style="12" hidden="1" customWidth="1"/>
    <col min="1273" max="1273" width="19.42578125" style="12" customWidth="1"/>
    <col min="1274" max="1277" width="0" style="12" hidden="1" customWidth="1"/>
    <col min="1278" max="1278" width="16.28515625" style="12" customWidth="1"/>
    <col min="1279" max="1279" width="0" style="12" hidden="1" customWidth="1"/>
    <col min="1280" max="1280" width="19.140625" style="12" customWidth="1"/>
    <col min="1281" max="1523" width="12" style="12"/>
    <col min="1524" max="1524" width="6.42578125" style="12" customWidth="1"/>
    <col min="1525" max="1525" width="35.140625" style="12" customWidth="1"/>
    <col min="1526" max="1528" width="0" style="12" hidden="1" customWidth="1"/>
    <col min="1529" max="1529" width="19.42578125" style="12" customWidth="1"/>
    <col min="1530" max="1533" width="0" style="12" hidden="1" customWidth="1"/>
    <col min="1534" max="1534" width="16.28515625" style="12" customWidth="1"/>
    <col min="1535" max="1535" width="0" style="12" hidden="1" customWidth="1"/>
    <col min="1536" max="1536" width="19.140625" style="12" customWidth="1"/>
    <col min="1537" max="1779" width="12" style="12"/>
    <col min="1780" max="1780" width="6.42578125" style="12" customWidth="1"/>
    <col min="1781" max="1781" width="35.140625" style="12" customWidth="1"/>
    <col min="1782" max="1784" width="0" style="12" hidden="1" customWidth="1"/>
    <col min="1785" max="1785" width="19.42578125" style="12" customWidth="1"/>
    <col min="1786" max="1789" width="0" style="12" hidden="1" customWidth="1"/>
    <col min="1790" max="1790" width="16.28515625" style="12" customWidth="1"/>
    <col min="1791" max="1791" width="0" style="12" hidden="1" customWidth="1"/>
    <col min="1792" max="1792" width="19.140625" style="12" customWidth="1"/>
    <col min="1793" max="2035" width="12" style="12"/>
    <col min="2036" max="2036" width="6.42578125" style="12" customWidth="1"/>
    <col min="2037" max="2037" width="35.140625" style="12" customWidth="1"/>
    <col min="2038" max="2040" width="0" style="12" hidden="1" customWidth="1"/>
    <col min="2041" max="2041" width="19.42578125" style="12" customWidth="1"/>
    <col min="2042" max="2045" width="0" style="12" hidden="1" customWidth="1"/>
    <col min="2046" max="2046" width="16.28515625" style="12" customWidth="1"/>
    <col min="2047" max="2047" width="0" style="12" hidden="1" customWidth="1"/>
    <col min="2048" max="2048" width="19.140625" style="12" customWidth="1"/>
    <col min="2049" max="2291" width="12" style="12"/>
    <col min="2292" max="2292" width="6.42578125" style="12" customWidth="1"/>
    <col min="2293" max="2293" width="35.140625" style="12" customWidth="1"/>
    <col min="2294" max="2296" width="0" style="12" hidden="1" customWidth="1"/>
    <col min="2297" max="2297" width="19.42578125" style="12" customWidth="1"/>
    <col min="2298" max="2301" width="0" style="12" hidden="1" customWidth="1"/>
    <col min="2302" max="2302" width="16.28515625" style="12" customWidth="1"/>
    <col min="2303" max="2303" width="0" style="12" hidden="1" customWidth="1"/>
    <col min="2304" max="2304" width="19.140625" style="12" customWidth="1"/>
    <col min="2305" max="2547" width="12" style="12"/>
    <col min="2548" max="2548" width="6.42578125" style="12" customWidth="1"/>
    <col min="2549" max="2549" width="35.140625" style="12" customWidth="1"/>
    <col min="2550" max="2552" width="0" style="12" hidden="1" customWidth="1"/>
    <col min="2553" max="2553" width="19.42578125" style="12" customWidth="1"/>
    <col min="2554" max="2557" width="0" style="12" hidden="1" customWidth="1"/>
    <col min="2558" max="2558" width="16.28515625" style="12" customWidth="1"/>
    <col min="2559" max="2559" width="0" style="12" hidden="1" customWidth="1"/>
    <col min="2560" max="2560" width="19.140625" style="12" customWidth="1"/>
    <col min="2561" max="2803" width="12" style="12"/>
    <col min="2804" max="2804" width="6.42578125" style="12" customWidth="1"/>
    <col min="2805" max="2805" width="35.140625" style="12" customWidth="1"/>
    <col min="2806" max="2808" width="0" style="12" hidden="1" customWidth="1"/>
    <col min="2809" max="2809" width="19.42578125" style="12" customWidth="1"/>
    <col min="2810" max="2813" width="0" style="12" hidden="1" customWidth="1"/>
    <col min="2814" max="2814" width="16.28515625" style="12" customWidth="1"/>
    <col min="2815" max="2815" width="0" style="12" hidden="1" customWidth="1"/>
    <col min="2816" max="2816" width="19.140625" style="12" customWidth="1"/>
    <col min="2817" max="3059" width="12" style="12"/>
    <col min="3060" max="3060" width="6.42578125" style="12" customWidth="1"/>
    <col min="3061" max="3061" width="35.140625" style="12" customWidth="1"/>
    <col min="3062" max="3064" width="0" style="12" hidden="1" customWidth="1"/>
    <col min="3065" max="3065" width="19.42578125" style="12" customWidth="1"/>
    <col min="3066" max="3069" width="0" style="12" hidden="1" customWidth="1"/>
    <col min="3070" max="3070" width="16.28515625" style="12" customWidth="1"/>
    <col min="3071" max="3071" width="0" style="12" hidden="1" customWidth="1"/>
    <col min="3072" max="3072" width="19.140625" style="12" customWidth="1"/>
    <col min="3073" max="3315" width="12" style="12"/>
    <col min="3316" max="3316" width="6.42578125" style="12" customWidth="1"/>
    <col min="3317" max="3317" width="35.140625" style="12" customWidth="1"/>
    <col min="3318" max="3320" width="0" style="12" hidden="1" customWidth="1"/>
    <col min="3321" max="3321" width="19.42578125" style="12" customWidth="1"/>
    <col min="3322" max="3325" width="0" style="12" hidden="1" customWidth="1"/>
    <col min="3326" max="3326" width="16.28515625" style="12" customWidth="1"/>
    <col min="3327" max="3327" width="0" style="12" hidden="1" customWidth="1"/>
    <col min="3328" max="3328" width="19.140625" style="12" customWidth="1"/>
    <col min="3329" max="3571" width="12" style="12"/>
    <col min="3572" max="3572" width="6.42578125" style="12" customWidth="1"/>
    <col min="3573" max="3573" width="35.140625" style="12" customWidth="1"/>
    <col min="3574" max="3576" width="0" style="12" hidden="1" customWidth="1"/>
    <col min="3577" max="3577" width="19.42578125" style="12" customWidth="1"/>
    <col min="3578" max="3581" width="0" style="12" hidden="1" customWidth="1"/>
    <col min="3582" max="3582" width="16.28515625" style="12" customWidth="1"/>
    <col min="3583" max="3583" width="0" style="12" hidden="1" customWidth="1"/>
    <col min="3584" max="3584" width="19.140625" style="12" customWidth="1"/>
    <col min="3585" max="3827" width="12" style="12"/>
    <col min="3828" max="3828" width="6.42578125" style="12" customWidth="1"/>
    <col min="3829" max="3829" width="35.140625" style="12" customWidth="1"/>
    <col min="3830" max="3832" width="0" style="12" hidden="1" customWidth="1"/>
    <col min="3833" max="3833" width="19.42578125" style="12" customWidth="1"/>
    <col min="3834" max="3837" width="0" style="12" hidden="1" customWidth="1"/>
    <col min="3838" max="3838" width="16.28515625" style="12" customWidth="1"/>
    <col min="3839" max="3839" width="0" style="12" hidden="1" customWidth="1"/>
    <col min="3840" max="3840" width="19.140625" style="12" customWidth="1"/>
    <col min="3841" max="4083" width="12" style="12"/>
    <col min="4084" max="4084" width="6.42578125" style="12" customWidth="1"/>
    <col min="4085" max="4085" width="35.140625" style="12" customWidth="1"/>
    <col min="4086" max="4088" width="0" style="12" hidden="1" customWidth="1"/>
    <col min="4089" max="4089" width="19.42578125" style="12" customWidth="1"/>
    <col min="4090" max="4093" width="0" style="12" hidden="1" customWidth="1"/>
    <col min="4094" max="4094" width="16.28515625" style="12" customWidth="1"/>
    <col min="4095" max="4095" width="0" style="12" hidden="1" customWidth="1"/>
    <col min="4096" max="4096" width="19.140625" style="12" customWidth="1"/>
    <col min="4097" max="4339" width="12" style="12"/>
    <col min="4340" max="4340" width="6.42578125" style="12" customWidth="1"/>
    <col min="4341" max="4341" width="35.140625" style="12" customWidth="1"/>
    <col min="4342" max="4344" width="0" style="12" hidden="1" customWidth="1"/>
    <col min="4345" max="4345" width="19.42578125" style="12" customWidth="1"/>
    <col min="4346" max="4349" width="0" style="12" hidden="1" customWidth="1"/>
    <col min="4350" max="4350" width="16.28515625" style="12" customWidth="1"/>
    <col min="4351" max="4351" width="0" style="12" hidden="1" customWidth="1"/>
    <col min="4352" max="4352" width="19.140625" style="12" customWidth="1"/>
    <col min="4353" max="4595" width="12" style="12"/>
    <col min="4596" max="4596" width="6.42578125" style="12" customWidth="1"/>
    <col min="4597" max="4597" width="35.140625" style="12" customWidth="1"/>
    <col min="4598" max="4600" width="0" style="12" hidden="1" customWidth="1"/>
    <col min="4601" max="4601" width="19.42578125" style="12" customWidth="1"/>
    <col min="4602" max="4605" width="0" style="12" hidden="1" customWidth="1"/>
    <col min="4606" max="4606" width="16.28515625" style="12" customWidth="1"/>
    <col min="4607" max="4607" width="0" style="12" hidden="1" customWidth="1"/>
    <col min="4608" max="4608" width="19.140625" style="12" customWidth="1"/>
    <col min="4609" max="4851" width="12" style="12"/>
    <col min="4852" max="4852" width="6.42578125" style="12" customWidth="1"/>
    <col min="4853" max="4853" width="35.140625" style="12" customWidth="1"/>
    <col min="4854" max="4856" width="0" style="12" hidden="1" customWidth="1"/>
    <col min="4857" max="4857" width="19.42578125" style="12" customWidth="1"/>
    <col min="4858" max="4861" width="0" style="12" hidden="1" customWidth="1"/>
    <col min="4862" max="4862" width="16.28515625" style="12" customWidth="1"/>
    <col min="4863" max="4863" width="0" style="12" hidden="1" customWidth="1"/>
    <col min="4864" max="4864" width="19.140625" style="12" customWidth="1"/>
    <col min="4865" max="5107" width="12" style="12"/>
    <col min="5108" max="5108" width="6.42578125" style="12" customWidth="1"/>
    <col min="5109" max="5109" width="35.140625" style="12" customWidth="1"/>
    <col min="5110" max="5112" width="0" style="12" hidden="1" customWidth="1"/>
    <col min="5113" max="5113" width="19.42578125" style="12" customWidth="1"/>
    <col min="5114" max="5117" width="0" style="12" hidden="1" customWidth="1"/>
    <col min="5118" max="5118" width="16.28515625" style="12" customWidth="1"/>
    <col min="5119" max="5119" width="0" style="12" hidden="1" customWidth="1"/>
    <col min="5120" max="5120" width="19.140625" style="12" customWidth="1"/>
    <col min="5121" max="5363" width="12" style="12"/>
    <col min="5364" max="5364" width="6.42578125" style="12" customWidth="1"/>
    <col min="5365" max="5365" width="35.140625" style="12" customWidth="1"/>
    <col min="5366" max="5368" width="0" style="12" hidden="1" customWidth="1"/>
    <col min="5369" max="5369" width="19.42578125" style="12" customWidth="1"/>
    <col min="5370" max="5373" width="0" style="12" hidden="1" customWidth="1"/>
    <col min="5374" max="5374" width="16.28515625" style="12" customWidth="1"/>
    <col min="5375" max="5375" width="0" style="12" hidden="1" customWidth="1"/>
    <col min="5376" max="5376" width="19.140625" style="12" customWidth="1"/>
    <col min="5377" max="5619" width="12" style="12"/>
    <col min="5620" max="5620" width="6.42578125" style="12" customWidth="1"/>
    <col min="5621" max="5621" width="35.140625" style="12" customWidth="1"/>
    <col min="5622" max="5624" width="0" style="12" hidden="1" customWidth="1"/>
    <col min="5625" max="5625" width="19.42578125" style="12" customWidth="1"/>
    <col min="5626" max="5629" width="0" style="12" hidden="1" customWidth="1"/>
    <col min="5630" max="5630" width="16.28515625" style="12" customWidth="1"/>
    <col min="5631" max="5631" width="0" style="12" hidden="1" customWidth="1"/>
    <col min="5632" max="5632" width="19.140625" style="12" customWidth="1"/>
    <col min="5633" max="5875" width="12" style="12"/>
    <col min="5876" max="5876" width="6.42578125" style="12" customWidth="1"/>
    <col min="5877" max="5877" width="35.140625" style="12" customWidth="1"/>
    <col min="5878" max="5880" width="0" style="12" hidden="1" customWidth="1"/>
    <col min="5881" max="5881" width="19.42578125" style="12" customWidth="1"/>
    <col min="5882" max="5885" width="0" style="12" hidden="1" customWidth="1"/>
    <col min="5886" max="5886" width="16.28515625" style="12" customWidth="1"/>
    <col min="5887" max="5887" width="0" style="12" hidden="1" customWidth="1"/>
    <col min="5888" max="5888" width="19.140625" style="12" customWidth="1"/>
    <col min="5889" max="6131" width="12" style="12"/>
    <col min="6132" max="6132" width="6.42578125" style="12" customWidth="1"/>
    <col min="6133" max="6133" width="35.140625" style="12" customWidth="1"/>
    <col min="6134" max="6136" width="0" style="12" hidden="1" customWidth="1"/>
    <col min="6137" max="6137" width="19.42578125" style="12" customWidth="1"/>
    <col min="6138" max="6141" width="0" style="12" hidden="1" customWidth="1"/>
    <col min="6142" max="6142" width="16.28515625" style="12" customWidth="1"/>
    <col min="6143" max="6143" width="0" style="12" hidden="1" customWidth="1"/>
    <col min="6144" max="6144" width="19.140625" style="12" customWidth="1"/>
    <col min="6145" max="6387" width="12" style="12"/>
    <col min="6388" max="6388" width="6.42578125" style="12" customWidth="1"/>
    <col min="6389" max="6389" width="35.140625" style="12" customWidth="1"/>
    <col min="6390" max="6392" width="0" style="12" hidden="1" customWidth="1"/>
    <col min="6393" max="6393" width="19.42578125" style="12" customWidth="1"/>
    <col min="6394" max="6397" width="0" style="12" hidden="1" customWidth="1"/>
    <col min="6398" max="6398" width="16.28515625" style="12" customWidth="1"/>
    <col min="6399" max="6399" width="0" style="12" hidden="1" customWidth="1"/>
    <col min="6400" max="6400" width="19.140625" style="12" customWidth="1"/>
    <col min="6401" max="6643" width="12" style="12"/>
    <col min="6644" max="6644" width="6.42578125" style="12" customWidth="1"/>
    <col min="6645" max="6645" width="35.140625" style="12" customWidth="1"/>
    <col min="6646" max="6648" width="0" style="12" hidden="1" customWidth="1"/>
    <col min="6649" max="6649" width="19.42578125" style="12" customWidth="1"/>
    <col min="6650" max="6653" width="0" style="12" hidden="1" customWidth="1"/>
    <col min="6654" max="6654" width="16.28515625" style="12" customWidth="1"/>
    <col min="6655" max="6655" width="0" style="12" hidden="1" customWidth="1"/>
    <col min="6656" max="6656" width="19.140625" style="12" customWidth="1"/>
    <col min="6657" max="6899" width="12" style="12"/>
    <col min="6900" max="6900" width="6.42578125" style="12" customWidth="1"/>
    <col min="6901" max="6901" width="35.140625" style="12" customWidth="1"/>
    <col min="6902" max="6904" width="0" style="12" hidden="1" customWidth="1"/>
    <col min="6905" max="6905" width="19.42578125" style="12" customWidth="1"/>
    <col min="6906" max="6909" width="0" style="12" hidden="1" customWidth="1"/>
    <col min="6910" max="6910" width="16.28515625" style="12" customWidth="1"/>
    <col min="6911" max="6911" width="0" style="12" hidden="1" customWidth="1"/>
    <col min="6912" max="6912" width="19.140625" style="12" customWidth="1"/>
    <col min="6913" max="7155" width="12" style="12"/>
    <col min="7156" max="7156" width="6.42578125" style="12" customWidth="1"/>
    <col min="7157" max="7157" width="35.140625" style="12" customWidth="1"/>
    <col min="7158" max="7160" width="0" style="12" hidden="1" customWidth="1"/>
    <col min="7161" max="7161" width="19.42578125" style="12" customWidth="1"/>
    <col min="7162" max="7165" width="0" style="12" hidden="1" customWidth="1"/>
    <col min="7166" max="7166" width="16.28515625" style="12" customWidth="1"/>
    <col min="7167" max="7167" width="0" style="12" hidden="1" customWidth="1"/>
    <col min="7168" max="7168" width="19.140625" style="12" customWidth="1"/>
    <col min="7169" max="7411" width="12" style="12"/>
    <col min="7412" max="7412" width="6.42578125" style="12" customWidth="1"/>
    <col min="7413" max="7413" width="35.140625" style="12" customWidth="1"/>
    <col min="7414" max="7416" width="0" style="12" hidden="1" customWidth="1"/>
    <col min="7417" max="7417" width="19.42578125" style="12" customWidth="1"/>
    <col min="7418" max="7421" width="0" style="12" hidden="1" customWidth="1"/>
    <col min="7422" max="7422" width="16.28515625" style="12" customWidth="1"/>
    <col min="7423" max="7423" width="0" style="12" hidden="1" customWidth="1"/>
    <col min="7424" max="7424" width="19.140625" style="12" customWidth="1"/>
    <col min="7425" max="7667" width="12" style="12"/>
    <col min="7668" max="7668" width="6.42578125" style="12" customWidth="1"/>
    <col min="7669" max="7669" width="35.140625" style="12" customWidth="1"/>
    <col min="7670" max="7672" width="0" style="12" hidden="1" customWidth="1"/>
    <col min="7673" max="7673" width="19.42578125" style="12" customWidth="1"/>
    <col min="7674" max="7677" width="0" style="12" hidden="1" customWidth="1"/>
    <col min="7678" max="7678" width="16.28515625" style="12" customWidth="1"/>
    <col min="7679" max="7679" width="0" style="12" hidden="1" customWidth="1"/>
    <col min="7680" max="7680" width="19.140625" style="12" customWidth="1"/>
    <col min="7681" max="7923" width="12" style="12"/>
    <col min="7924" max="7924" width="6.42578125" style="12" customWidth="1"/>
    <col min="7925" max="7925" width="35.140625" style="12" customWidth="1"/>
    <col min="7926" max="7928" width="0" style="12" hidden="1" customWidth="1"/>
    <col min="7929" max="7929" width="19.42578125" style="12" customWidth="1"/>
    <col min="7930" max="7933" width="0" style="12" hidden="1" customWidth="1"/>
    <col min="7934" max="7934" width="16.28515625" style="12" customWidth="1"/>
    <col min="7935" max="7935" width="0" style="12" hidden="1" customWidth="1"/>
    <col min="7936" max="7936" width="19.140625" style="12" customWidth="1"/>
    <col min="7937" max="8179" width="12" style="12"/>
    <col min="8180" max="8180" width="6.42578125" style="12" customWidth="1"/>
    <col min="8181" max="8181" width="35.140625" style="12" customWidth="1"/>
    <col min="8182" max="8184" width="0" style="12" hidden="1" customWidth="1"/>
    <col min="8185" max="8185" width="19.42578125" style="12" customWidth="1"/>
    <col min="8186" max="8189" width="0" style="12" hidden="1" customWidth="1"/>
    <col min="8190" max="8190" width="16.28515625" style="12" customWidth="1"/>
    <col min="8191" max="8191" width="0" style="12" hidden="1" customWidth="1"/>
    <col min="8192" max="8192" width="19.140625" style="12" customWidth="1"/>
    <col min="8193" max="8435" width="12" style="12"/>
    <col min="8436" max="8436" width="6.42578125" style="12" customWidth="1"/>
    <col min="8437" max="8437" width="35.140625" style="12" customWidth="1"/>
    <col min="8438" max="8440" width="0" style="12" hidden="1" customWidth="1"/>
    <col min="8441" max="8441" width="19.42578125" style="12" customWidth="1"/>
    <col min="8442" max="8445" width="0" style="12" hidden="1" customWidth="1"/>
    <col min="8446" max="8446" width="16.28515625" style="12" customWidth="1"/>
    <col min="8447" max="8447" width="0" style="12" hidden="1" customWidth="1"/>
    <col min="8448" max="8448" width="19.140625" style="12" customWidth="1"/>
    <col min="8449" max="8691" width="12" style="12"/>
    <col min="8692" max="8692" width="6.42578125" style="12" customWidth="1"/>
    <col min="8693" max="8693" width="35.140625" style="12" customWidth="1"/>
    <col min="8694" max="8696" width="0" style="12" hidden="1" customWidth="1"/>
    <col min="8697" max="8697" width="19.42578125" style="12" customWidth="1"/>
    <col min="8698" max="8701" width="0" style="12" hidden="1" customWidth="1"/>
    <col min="8702" max="8702" width="16.28515625" style="12" customWidth="1"/>
    <col min="8703" max="8703" width="0" style="12" hidden="1" customWidth="1"/>
    <col min="8704" max="8704" width="19.140625" style="12" customWidth="1"/>
    <col min="8705" max="8947" width="12" style="12"/>
    <col min="8948" max="8948" width="6.42578125" style="12" customWidth="1"/>
    <col min="8949" max="8949" width="35.140625" style="12" customWidth="1"/>
    <col min="8950" max="8952" width="0" style="12" hidden="1" customWidth="1"/>
    <col min="8953" max="8953" width="19.42578125" style="12" customWidth="1"/>
    <col min="8954" max="8957" width="0" style="12" hidden="1" customWidth="1"/>
    <col min="8958" max="8958" width="16.28515625" style="12" customWidth="1"/>
    <col min="8959" max="8959" width="0" style="12" hidden="1" customWidth="1"/>
    <col min="8960" max="8960" width="19.140625" style="12" customWidth="1"/>
    <col min="8961" max="9203" width="12" style="12"/>
    <col min="9204" max="9204" width="6.42578125" style="12" customWidth="1"/>
    <col min="9205" max="9205" width="35.140625" style="12" customWidth="1"/>
    <col min="9206" max="9208" width="0" style="12" hidden="1" customWidth="1"/>
    <col min="9209" max="9209" width="19.42578125" style="12" customWidth="1"/>
    <col min="9210" max="9213" width="0" style="12" hidden="1" customWidth="1"/>
    <col min="9214" max="9214" width="16.28515625" style="12" customWidth="1"/>
    <col min="9215" max="9215" width="0" style="12" hidden="1" customWidth="1"/>
    <col min="9216" max="9216" width="19.140625" style="12" customWidth="1"/>
    <col min="9217" max="9459" width="12" style="12"/>
    <col min="9460" max="9460" width="6.42578125" style="12" customWidth="1"/>
    <col min="9461" max="9461" width="35.140625" style="12" customWidth="1"/>
    <col min="9462" max="9464" width="0" style="12" hidden="1" customWidth="1"/>
    <col min="9465" max="9465" width="19.42578125" style="12" customWidth="1"/>
    <col min="9466" max="9469" width="0" style="12" hidden="1" customWidth="1"/>
    <col min="9470" max="9470" width="16.28515625" style="12" customWidth="1"/>
    <col min="9471" max="9471" width="0" style="12" hidden="1" customWidth="1"/>
    <col min="9472" max="9472" width="19.140625" style="12" customWidth="1"/>
    <col min="9473" max="9715" width="12" style="12"/>
    <col min="9716" max="9716" width="6.42578125" style="12" customWidth="1"/>
    <col min="9717" max="9717" width="35.140625" style="12" customWidth="1"/>
    <col min="9718" max="9720" width="0" style="12" hidden="1" customWidth="1"/>
    <col min="9721" max="9721" width="19.42578125" style="12" customWidth="1"/>
    <col min="9722" max="9725" width="0" style="12" hidden="1" customWidth="1"/>
    <col min="9726" max="9726" width="16.28515625" style="12" customWidth="1"/>
    <col min="9727" max="9727" width="0" style="12" hidden="1" customWidth="1"/>
    <col min="9728" max="9728" width="19.140625" style="12" customWidth="1"/>
    <col min="9729" max="9971" width="12" style="12"/>
    <col min="9972" max="9972" width="6.42578125" style="12" customWidth="1"/>
    <col min="9973" max="9973" width="35.140625" style="12" customWidth="1"/>
    <col min="9974" max="9976" width="0" style="12" hidden="1" customWidth="1"/>
    <col min="9977" max="9977" width="19.42578125" style="12" customWidth="1"/>
    <col min="9978" max="9981" width="0" style="12" hidden="1" customWidth="1"/>
    <col min="9982" max="9982" width="16.28515625" style="12" customWidth="1"/>
    <col min="9983" max="9983" width="0" style="12" hidden="1" customWidth="1"/>
    <col min="9984" max="9984" width="19.140625" style="12" customWidth="1"/>
    <col min="9985" max="10227" width="12" style="12"/>
    <col min="10228" max="10228" width="6.42578125" style="12" customWidth="1"/>
    <col min="10229" max="10229" width="35.140625" style="12" customWidth="1"/>
    <col min="10230" max="10232" width="0" style="12" hidden="1" customWidth="1"/>
    <col min="10233" max="10233" width="19.42578125" style="12" customWidth="1"/>
    <col min="10234" max="10237" width="0" style="12" hidden="1" customWidth="1"/>
    <col min="10238" max="10238" width="16.28515625" style="12" customWidth="1"/>
    <col min="10239" max="10239" width="0" style="12" hidden="1" customWidth="1"/>
    <col min="10240" max="10240" width="19.140625" style="12" customWidth="1"/>
    <col min="10241" max="10483" width="12" style="12"/>
    <col min="10484" max="10484" width="6.42578125" style="12" customWidth="1"/>
    <col min="10485" max="10485" width="35.140625" style="12" customWidth="1"/>
    <col min="10486" max="10488" width="0" style="12" hidden="1" customWidth="1"/>
    <col min="10489" max="10489" width="19.42578125" style="12" customWidth="1"/>
    <col min="10490" max="10493" width="0" style="12" hidden="1" customWidth="1"/>
    <col min="10494" max="10494" width="16.28515625" style="12" customWidth="1"/>
    <col min="10495" max="10495" width="0" style="12" hidden="1" customWidth="1"/>
    <col min="10496" max="10496" width="19.140625" style="12" customWidth="1"/>
    <col min="10497" max="10739" width="12" style="12"/>
    <col min="10740" max="10740" width="6.42578125" style="12" customWidth="1"/>
    <col min="10741" max="10741" width="35.140625" style="12" customWidth="1"/>
    <col min="10742" max="10744" width="0" style="12" hidden="1" customWidth="1"/>
    <col min="10745" max="10745" width="19.42578125" style="12" customWidth="1"/>
    <col min="10746" max="10749" width="0" style="12" hidden="1" customWidth="1"/>
    <col min="10750" max="10750" width="16.28515625" style="12" customWidth="1"/>
    <col min="10751" max="10751" width="0" style="12" hidden="1" customWidth="1"/>
    <col min="10752" max="10752" width="19.140625" style="12" customWidth="1"/>
    <col min="10753" max="10995" width="12" style="12"/>
    <col min="10996" max="10996" width="6.42578125" style="12" customWidth="1"/>
    <col min="10997" max="10997" width="35.140625" style="12" customWidth="1"/>
    <col min="10998" max="11000" width="0" style="12" hidden="1" customWidth="1"/>
    <col min="11001" max="11001" width="19.42578125" style="12" customWidth="1"/>
    <col min="11002" max="11005" width="0" style="12" hidden="1" customWidth="1"/>
    <col min="11006" max="11006" width="16.28515625" style="12" customWidth="1"/>
    <col min="11007" max="11007" width="0" style="12" hidden="1" customWidth="1"/>
    <col min="11008" max="11008" width="19.140625" style="12" customWidth="1"/>
    <col min="11009" max="11251" width="12" style="12"/>
    <col min="11252" max="11252" width="6.42578125" style="12" customWidth="1"/>
    <col min="11253" max="11253" width="35.140625" style="12" customWidth="1"/>
    <col min="11254" max="11256" width="0" style="12" hidden="1" customWidth="1"/>
    <col min="11257" max="11257" width="19.42578125" style="12" customWidth="1"/>
    <col min="11258" max="11261" width="0" style="12" hidden="1" customWidth="1"/>
    <col min="11262" max="11262" width="16.28515625" style="12" customWidth="1"/>
    <col min="11263" max="11263" width="0" style="12" hidden="1" customWidth="1"/>
    <col min="11264" max="11264" width="19.140625" style="12" customWidth="1"/>
    <col min="11265" max="11507" width="12" style="12"/>
    <col min="11508" max="11508" width="6.42578125" style="12" customWidth="1"/>
    <col min="11509" max="11509" width="35.140625" style="12" customWidth="1"/>
    <col min="11510" max="11512" width="0" style="12" hidden="1" customWidth="1"/>
    <col min="11513" max="11513" width="19.42578125" style="12" customWidth="1"/>
    <col min="11514" max="11517" width="0" style="12" hidden="1" customWidth="1"/>
    <col min="11518" max="11518" width="16.28515625" style="12" customWidth="1"/>
    <col min="11519" max="11519" width="0" style="12" hidden="1" customWidth="1"/>
    <col min="11520" max="11520" width="19.140625" style="12" customWidth="1"/>
    <col min="11521" max="11763" width="12" style="12"/>
    <col min="11764" max="11764" width="6.42578125" style="12" customWidth="1"/>
    <col min="11765" max="11765" width="35.140625" style="12" customWidth="1"/>
    <col min="11766" max="11768" width="0" style="12" hidden="1" customWidth="1"/>
    <col min="11769" max="11769" width="19.42578125" style="12" customWidth="1"/>
    <col min="11770" max="11773" width="0" style="12" hidden="1" customWidth="1"/>
    <col min="11774" max="11774" width="16.28515625" style="12" customWidth="1"/>
    <col min="11775" max="11775" width="0" style="12" hidden="1" customWidth="1"/>
    <col min="11776" max="11776" width="19.140625" style="12" customWidth="1"/>
    <col min="11777" max="12019" width="12" style="12"/>
    <col min="12020" max="12020" width="6.42578125" style="12" customWidth="1"/>
    <col min="12021" max="12021" width="35.140625" style="12" customWidth="1"/>
    <col min="12022" max="12024" width="0" style="12" hidden="1" customWidth="1"/>
    <col min="12025" max="12025" width="19.42578125" style="12" customWidth="1"/>
    <col min="12026" max="12029" width="0" style="12" hidden="1" customWidth="1"/>
    <col min="12030" max="12030" width="16.28515625" style="12" customWidth="1"/>
    <col min="12031" max="12031" width="0" style="12" hidden="1" customWidth="1"/>
    <col min="12032" max="12032" width="19.140625" style="12" customWidth="1"/>
    <col min="12033" max="12275" width="12" style="12"/>
    <col min="12276" max="12276" width="6.42578125" style="12" customWidth="1"/>
    <col min="12277" max="12277" width="35.140625" style="12" customWidth="1"/>
    <col min="12278" max="12280" width="0" style="12" hidden="1" customWidth="1"/>
    <col min="12281" max="12281" width="19.42578125" style="12" customWidth="1"/>
    <col min="12282" max="12285" width="0" style="12" hidden="1" customWidth="1"/>
    <col min="12286" max="12286" width="16.28515625" style="12" customWidth="1"/>
    <col min="12287" max="12287" width="0" style="12" hidden="1" customWidth="1"/>
    <col min="12288" max="12288" width="19.140625" style="12" customWidth="1"/>
    <col min="12289" max="12531" width="12" style="12"/>
    <col min="12532" max="12532" width="6.42578125" style="12" customWidth="1"/>
    <col min="12533" max="12533" width="35.140625" style="12" customWidth="1"/>
    <col min="12534" max="12536" width="0" style="12" hidden="1" customWidth="1"/>
    <col min="12537" max="12537" width="19.42578125" style="12" customWidth="1"/>
    <col min="12538" max="12541" width="0" style="12" hidden="1" customWidth="1"/>
    <col min="12542" max="12542" width="16.28515625" style="12" customWidth="1"/>
    <col min="12543" max="12543" width="0" style="12" hidden="1" customWidth="1"/>
    <col min="12544" max="12544" width="19.140625" style="12" customWidth="1"/>
    <col min="12545" max="12787" width="12" style="12"/>
    <col min="12788" max="12788" width="6.42578125" style="12" customWidth="1"/>
    <col min="12789" max="12789" width="35.140625" style="12" customWidth="1"/>
    <col min="12790" max="12792" width="0" style="12" hidden="1" customWidth="1"/>
    <col min="12793" max="12793" width="19.42578125" style="12" customWidth="1"/>
    <col min="12794" max="12797" width="0" style="12" hidden="1" customWidth="1"/>
    <col min="12798" max="12798" width="16.28515625" style="12" customWidth="1"/>
    <col min="12799" max="12799" width="0" style="12" hidden="1" customWidth="1"/>
    <col min="12800" max="12800" width="19.140625" style="12" customWidth="1"/>
    <col min="12801" max="13043" width="12" style="12"/>
    <col min="13044" max="13044" width="6.42578125" style="12" customWidth="1"/>
    <col min="13045" max="13045" width="35.140625" style="12" customWidth="1"/>
    <col min="13046" max="13048" width="0" style="12" hidden="1" customWidth="1"/>
    <col min="13049" max="13049" width="19.42578125" style="12" customWidth="1"/>
    <col min="13050" max="13053" width="0" style="12" hidden="1" customWidth="1"/>
    <col min="13054" max="13054" width="16.28515625" style="12" customWidth="1"/>
    <col min="13055" max="13055" width="0" style="12" hidden="1" customWidth="1"/>
    <col min="13056" max="13056" width="19.140625" style="12" customWidth="1"/>
    <col min="13057" max="13299" width="12" style="12"/>
    <col min="13300" max="13300" width="6.42578125" style="12" customWidth="1"/>
    <col min="13301" max="13301" width="35.140625" style="12" customWidth="1"/>
    <col min="13302" max="13304" width="0" style="12" hidden="1" customWidth="1"/>
    <col min="13305" max="13305" width="19.42578125" style="12" customWidth="1"/>
    <col min="13306" max="13309" width="0" style="12" hidden="1" customWidth="1"/>
    <col min="13310" max="13310" width="16.28515625" style="12" customWidth="1"/>
    <col min="13311" max="13311" width="0" style="12" hidden="1" customWidth="1"/>
    <col min="13312" max="13312" width="19.140625" style="12" customWidth="1"/>
    <col min="13313" max="13555" width="12" style="12"/>
    <col min="13556" max="13556" width="6.42578125" style="12" customWidth="1"/>
    <col min="13557" max="13557" width="35.140625" style="12" customWidth="1"/>
    <col min="13558" max="13560" width="0" style="12" hidden="1" customWidth="1"/>
    <col min="13561" max="13561" width="19.42578125" style="12" customWidth="1"/>
    <col min="13562" max="13565" width="0" style="12" hidden="1" customWidth="1"/>
    <col min="13566" max="13566" width="16.28515625" style="12" customWidth="1"/>
    <col min="13567" max="13567" width="0" style="12" hidden="1" customWidth="1"/>
    <col min="13568" max="13568" width="19.140625" style="12" customWidth="1"/>
    <col min="13569" max="13811" width="12" style="12"/>
    <col min="13812" max="13812" width="6.42578125" style="12" customWidth="1"/>
    <col min="13813" max="13813" width="35.140625" style="12" customWidth="1"/>
    <col min="13814" max="13816" width="0" style="12" hidden="1" customWidth="1"/>
    <col min="13817" max="13817" width="19.42578125" style="12" customWidth="1"/>
    <col min="13818" max="13821" width="0" style="12" hidden="1" customWidth="1"/>
    <col min="13822" max="13822" width="16.28515625" style="12" customWidth="1"/>
    <col min="13823" max="13823" width="0" style="12" hidden="1" customWidth="1"/>
    <col min="13824" max="13824" width="19.140625" style="12" customWidth="1"/>
    <col min="13825" max="14067" width="12" style="12"/>
    <col min="14068" max="14068" width="6.42578125" style="12" customWidth="1"/>
    <col min="14069" max="14069" width="35.140625" style="12" customWidth="1"/>
    <col min="14070" max="14072" width="0" style="12" hidden="1" customWidth="1"/>
    <col min="14073" max="14073" width="19.42578125" style="12" customWidth="1"/>
    <col min="14074" max="14077" width="0" style="12" hidden="1" customWidth="1"/>
    <col min="14078" max="14078" width="16.28515625" style="12" customWidth="1"/>
    <col min="14079" max="14079" width="0" style="12" hidden="1" customWidth="1"/>
    <col min="14080" max="14080" width="19.140625" style="12" customWidth="1"/>
    <col min="14081" max="14323" width="12" style="12"/>
    <col min="14324" max="14324" width="6.42578125" style="12" customWidth="1"/>
    <col min="14325" max="14325" width="35.140625" style="12" customWidth="1"/>
    <col min="14326" max="14328" width="0" style="12" hidden="1" customWidth="1"/>
    <col min="14329" max="14329" width="19.42578125" style="12" customWidth="1"/>
    <col min="14330" max="14333" width="0" style="12" hidden="1" customWidth="1"/>
    <col min="14334" max="14334" width="16.28515625" style="12" customWidth="1"/>
    <col min="14335" max="14335" width="0" style="12" hidden="1" customWidth="1"/>
    <col min="14336" max="14336" width="19.140625" style="12" customWidth="1"/>
    <col min="14337" max="14579" width="12" style="12"/>
    <col min="14580" max="14580" width="6.42578125" style="12" customWidth="1"/>
    <col min="14581" max="14581" width="35.140625" style="12" customWidth="1"/>
    <col min="14582" max="14584" width="0" style="12" hidden="1" customWidth="1"/>
    <col min="14585" max="14585" width="19.42578125" style="12" customWidth="1"/>
    <col min="14586" max="14589" width="0" style="12" hidden="1" customWidth="1"/>
    <col min="14590" max="14590" width="16.28515625" style="12" customWidth="1"/>
    <col min="14591" max="14591" width="0" style="12" hidden="1" customWidth="1"/>
    <col min="14592" max="14592" width="19.140625" style="12" customWidth="1"/>
    <col min="14593" max="14835" width="12" style="12"/>
    <col min="14836" max="14836" width="6.42578125" style="12" customWidth="1"/>
    <col min="14837" max="14837" width="35.140625" style="12" customWidth="1"/>
    <col min="14838" max="14840" width="0" style="12" hidden="1" customWidth="1"/>
    <col min="14841" max="14841" width="19.42578125" style="12" customWidth="1"/>
    <col min="14842" max="14845" width="0" style="12" hidden="1" customWidth="1"/>
    <col min="14846" max="14846" width="16.28515625" style="12" customWidth="1"/>
    <col min="14847" max="14847" width="0" style="12" hidden="1" customWidth="1"/>
    <col min="14848" max="14848" width="19.140625" style="12" customWidth="1"/>
    <col min="14849" max="15091" width="12" style="12"/>
    <col min="15092" max="15092" width="6.42578125" style="12" customWidth="1"/>
    <col min="15093" max="15093" width="35.140625" style="12" customWidth="1"/>
    <col min="15094" max="15096" width="0" style="12" hidden="1" customWidth="1"/>
    <col min="15097" max="15097" width="19.42578125" style="12" customWidth="1"/>
    <col min="15098" max="15101" width="0" style="12" hidden="1" customWidth="1"/>
    <col min="15102" max="15102" width="16.28515625" style="12" customWidth="1"/>
    <col min="15103" max="15103" width="0" style="12" hidden="1" customWidth="1"/>
    <col min="15104" max="15104" width="19.140625" style="12" customWidth="1"/>
    <col min="15105" max="15347" width="12" style="12"/>
    <col min="15348" max="15348" width="6.42578125" style="12" customWidth="1"/>
    <col min="15349" max="15349" width="35.140625" style="12" customWidth="1"/>
    <col min="15350" max="15352" width="0" style="12" hidden="1" customWidth="1"/>
    <col min="15353" max="15353" width="19.42578125" style="12" customWidth="1"/>
    <col min="15354" max="15357" width="0" style="12" hidden="1" customWidth="1"/>
    <col min="15358" max="15358" width="16.28515625" style="12" customWidth="1"/>
    <col min="15359" max="15359" width="0" style="12" hidden="1" customWidth="1"/>
    <col min="15360" max="15360" width="19.140625" style="12" customWidth="1"/>
    <col min="15361" max="15603" width="12" style="12"/>
    <col min="15604" max="15604" width="6.42578125" style="12" customWidth="1"/>
    <col min="15605" max="15605" width="35.140625" style="12" customWidth="1"/>
    <col min="15606" max="15608" width="0" style="12" hidden="1" customWidth="1"/>
    <col min="15609" max="15609" width="19.42578125" style="12" customWidth="1"/>
    <col min="15610" max="15613" width="0" style="12" hidden="1" customWidth="1"/>
    <col min="15614" max="15614" width="16.28515625" style="12" customWidth="1"/>
    <col min="15615" max="15615" width="0" style="12" hidden="1" customWidth="1"/>
    <col min="15616" max="15616" width="19.140625" style="12" customWidth="1"/>
    <col min="15617" max="15859" width="12" style="12"/>
    <col min="15860" max="15860" width="6.42578125" style="12" customWidth="1"/>
    <col min="15861" max="15861" width="35.140625" style="12" customWidth="1"/>
    <col min="15862" max="15864" width="0" style="12" hidden="1" customWidth="1"/>
    <col min="15865" max="15865" width="19.42578125" style="12" customWidth="1"/>
    <col min="15866" max="15869" width="0" style="12" hidden="1" customWidth="1"/>
    <col min="15870" max="15870" width="16.28515625" style="12" customWidth="1"/>
    <col min="15871" max="15871" width="0" style="12" hidden="1" customWidth="1"/>
    <col min="15872" max="15872" width="19.140625" style="12" customWidth="1"/>
    <col min="15873" max="16115" width="12" style="12"/>
    <col min="16116" max="16116" width="6.42578125" style="12" customWidth="1"/>
    <col min="16117" max="16117" width="35.140625" style="12" customWidth="1"/>
    <col min="16118" max="16120" width="0" style="12" hidden="1" customWidth="1"/>
    <col min="16121" max="16121" width="19.42578125" style="12" customWidth="1"/>
    <col min="16122" max="16125" width="0" style="12" hidden="1" customWidth="1"/>
    <col min="16126" max="16126" width="16.28515625" style="12" customWidth="1"/>
    <col min="16127" max="16127" width="0" style="12" hidden="1" customWidth="1"/>
    <col min="16128" max="16128" width="19.140625" style="12" customWidth="1"/>
    <col min="16129" max="16384" width="12" style="12"/>
  </cols>
  <sheetData>
    <row r="1" spans="1:13" ht="17.25" hidden="1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7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40.5" customHeight="1">
      <c r="A3" s="13" t="s">
        <v>1</v>
      </c>
      <c r="B3" s="13" t="s">
        <v>2</v>
      </c>
      <c r="C3" s="14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5</v>
      </c>
      <c r="J3" s="15" t="s">
        <v>79</v>
      </c>
      <c r="K3" s="13" t="s">
        <v>9</v>
      </c>
      <c r="L3" s="13" t="s">
        <v>10</v>
      </c>
      <c r="M3" s="16" t="s">
        <v>11</v>
      </c>
    </row>
    <row r="4" spans="1:13" s="20" customFormat="1" ht="21" customHeight="1">
      <c r="A4" s="53" t="s">
        <v>12</v>
      </c>
      <c r="B4" s="53"/>
      <c r="C4" s="17">
        <v>5231245</v>
      </c>
      <c r="D4" s="17"/>
      <c r="E4" s="17"/>
      <c r="F4" s="5">
        <f t="shared" ref="F4:F37" si="0">SUM(C4+D4-E4)</f>
        <v>5231245</v>
      </c>
      <c r="G4" s="18"/>
      <c r="H4" s="18"/>
      <c r="I4" s="18"/>
      <c r="J4" s="18"/>
      <c r="K4" s="18"/>
      <c r="L4" s="18"/>
      <c r="M4" s="19">
        <v>5231245</v>
      </c>
    </row>
    <row r="5" spans="1:13" ht="21" customHeight="1">
      <c r="A5" s="1" t="s">
        <v>13</v>
      </c>
      <c r="B5" s="16" t="s">
        <v>14</v>
      </c>
      <c r="C5" s="3">
        <v>13788158.75</v>
      </c>
      <c r="D5" s="3"/>
      <c r="E5" s="3"/>
      <c r="F5" s="5">
        <f t="shared" si="0"/>
        <v>13788158.75</v>
      </c>
      <c r="G5" s="5">
        <v>716531.22</v>
      </c>
      <c r="H5" s="5"/>
      <c r="I5" s="5"/>
      <c r="J5" s="5">
        <f>SUM(C5*0.025)</f>
        <v>344703.96875</v>
      </c>
      <c r="K5" s="5">
        <v>1061235.19</v>
      </c>
      <c r="L5" s="21">
        <v>2.5</v>
      </c>
      <c r="M5" s="5">
        <f t="shared" ref="M5:M21" si="1">SUM(F5-K5)</f>
        <v>12726923.560000001</v>
      </c>
    </row>
    <row r="6" spans="1:13" ht="21" customHeight="1">
      <c r="A6" s="1" t="s">
        <v>15</v>
      </c>
      <c r="B6" s="16" t="s">
        <v>16</v>
      </c>
      <c r="C6" s="3">
        <v>3022064</v>
      </c>
      <c r="D6" s="3"/>
      <c r="E6" s="3"/>
      <c r="F6" s="5">
        <f t="shared" si="0"/>
        <v>3022064</v>
      </c>
      <c r="G6" s="5">
        <v>157399.17000000001</v>
      </c>
      <c r="H6" s="5"/>
      <c r="I6" s="5"/>
      <c r="J6" s="5">
        <f>SUM(F6*0.025)</f>
        <v>75551.600000000006</v>
      </c>
      <c r="K6" s="5">
        <v>232950.77</v>
      </c>
      <c r="L6" s="21">
        <v>2.5</v>
      </c>
      <c r="M6" s="5">
        <f t="shared" si="1"/>
        <v>2789113.23</v>
      </c>
    </row>
    <row r="7" spans="1:13" ht="21" customHeight="1">
      <c r="A7" s="1" t="s">
        <v>17</v>
      </c>
      <c r="B7" s="16" t="s">
        <v>18</v>
      </c>
      <c r="C7" s="3">
        <v>76364</v>
      </c>
      <c r="D7" s="3"/>
      <c r="E7" s="3"/>
      <c r="F7" s="5">
        <f t="shared" si="0"/>
        <v>76364</v>
      </c>
      <c r="G7" s="5">
        <v>3977.29</v>
      </c>
      <c r="H7" s="5"/>
      <c r="I7" s="5"/>
      <c r="J7" s="5">
        <f>SUM(F7*0.025)</f>
        <v>1909.1000000000001</v>
      </c>
      <c r="K7" s="5">
        <v>5886.39</v>
      </c>
      <c r="L7" s="21">
        <v>2.5</v>
      </c>
      <c r="M7" s="5">
        <f t="shared" si="1"/>
        <v>70477.61</v>
      </c>
    </row>
    <row r="8" spans="1:13" ht="21" customHeight="1">
      <c r="A8" s="22"/>
      <c r="B8" s="23" t="s">
        <v>19</v>
      </c>
      <c r="C8" s="8">
        <f>SUM(C5:C7)</f>
        <v>16886586.75</v>
      </c>
      <c r="D8" s="24">
        <f>SUM(D5:D7)</f>
        <v>0</v>
      </c>
      <c r="E8" s="24"/>
      <c r="F8" s="8">
        <f t="shared" si="0"/>
        <v>16886586.75</v>
      </c>
      <c r="G8" s="8">
        <f>SUM(G5:G7)</f>
        <v>877907.68</v>
      </c>
      <c r="H8" s="8"/>
      <c r="I8" s="8"/>
      <c r="J8" s="8">
        <f>SUM(J5:J7)</f>
        <v>422164.66874999995</v>
      </c>
      <c r="K8" s="8">
        <f>SUM(K5:K7)</f>
        <v>1300072.3499999999</v>
      </c>
      <c r="L8" s="25"/>
      <c r="M8" s="8">
        <f t="shared" si="1"/>
        <v>15586514.4</v>
      </c>
    </row>
    <row r="9" spans="1:13" ht="21" customHeight="1">
      <c r="A9" s="1" t="s">
        <v>20</v>
      </c>
      <c r="B9" s="2" t="s">
        <v>21</v>
      </c>
      <c r="C9" s="3">
        <v>819906</v>
      </c>
      <c r="D9" s="3"/>
      <c r="E9" s="3"/>
      <c r="F9" s="5">
        <f t="shared" si="0"/>
        <v>819906</v>
      </c>
      <c r="G9" s="5">
        <v>42703.44</v>
      </c>
      <c r="H9" s="5"/>
      <c r="I9" s="5"/>
      <c r="J9" s="5">
        <f>SUM(F9*0.025)</f>
        <v>20497.650000000001</v>
      </c>
      <c r="K9" s="5">
        <v>63201.09</v>
      </c>
      <c r="L9" s="21">
        <v>2.5</v>
      </c>
      <c r="M9" s="5">
        <f t="shared" si="1"/>
        <v>756704.91</v>
      </c>
    </row>
    <row r="10" spans="1:13" ht="21" customHeight="1">
      <c r="A10" s="1" t="s">
        <v>22</v>
      </c>
      <c r="B10" s="2" t="s">
        <v>23</v>
      </c>
      <c r="C10" s="3">
        <v>661214</v>
      </c>
      <c r="D10" s="3"/>
      <c r="E10" s="3"/>
      <c r="F10" s="5">
        <f t="shared" si="0"/>
        <v>661214</v>
      </c>
      <c r="G10" s="5">
        <v>34438.230000000003</v>
      </c>
      <c r="H10" s="5"/>
      <c r="I10" s="5"/>
      <c r="J10" s="5">
        <f>SUM(F10*0.025)</f>
        <v>16530.350000000002</v>
      </c>
      <c r="K10" s="5">
        <v>50968.58</v>
      </c>
      <c r="L10" s="21">
        <v>2.5</v>
      </c>
      <c r="M10" s="5">
        <f t="shared" si="1"/>
        <v>610245.42000000004</v>
      </c>
    </row>
    <row r="11" spans="1:13" ht="21" customHeight="1">
      <c r="A11" s="1" t="s">
        <v>24</v>
      </c>
      <c r="B11" s="16" t="s">
        <v>25</v>
      </c>
      <c r="C11" s="3">
        <v>404664</v>
      </c>
      <c r="D11" s="3"/>
      <c r="E11" s="3"/>
      <c r="F11" s="5">
        <f t="shared" si="0"/>
        <v>404664</v>
      </c>
      <c r="G11" s="5">
        <v>37937.25</v>
      </c>
      <c r="H11" s="5"/>
      <c r="I11" s="5"/>
      <c r="J11" s="5">
        <f t="shared" ref="J11:J20" si="2">SUM(F11*0.045)</f>
        <v>18209.88</v>
      </c>
      <c r="K11" s="5">
        <v>56147.13</v>
      </c>
      <c r="L11" s="21">
        <v>4.5</v>
      </c>
      <c r="M11" s="5">
        <f t="shared" si="1"/>
        <v>348516.87</v>
      </c>
    </row>
    <row r="12" spans="1:13" ht="21" customHeight="1">
      <c r="A12" s="1" t="s">
        <v>26</v>
      </c>
      <c r="B12" s="2" t="s">
        <v>27</v>
      </c>
      <c r="C12" s="3">
        <v>136948</v>
      </c>
      <c r="D12" s="3"/>
      <c r="E12" s="3"/>
      <c r="F12" s="5">
        <f t="shared" si="0"/>
        <v>136948</v>
      </c>
      <c r="G12" s="5">
        <v>12838.88</v>
      </c>
      <c r="H12" s="5"/>
      <c r="I12" s="5"/>
      <c r="J12" s="5">
        <f t="shared" si="2"/>
        <v>6162.66</v>
      </c>
      <c r="K12" s="5">
        <v>19001.54</v>
      </c>
      <c r="L12" s="21">
        <v>4.5</v>
      </c>
      <c r="M12" s="5">
        <f t="shared" si="1"/>
        <v>117946.45999999999</v>
      </c>
    </row>
    <row r="13" spans="1:13" ht="21" customHeight="1">
      <c r="A13" s="1" t="s">
        <v>28</v>
      </c>
      <c r="B13" s="2" t="s">
        <v>29</v>
      </c>
      <c r="C13" s="3">
        <v>83400</v>
      </c>
      <c r="D13" s="3"/>
      <c r="E13" s="3"/>
      <c r="F13" s="5">
        <f t="shared" si="0"/>
        <v>83400</v>
      </c>
      <c r="G13" s="5">
        <v>7818.75</v>
      </c>
      <c r="H13" s="5"/>
      <c r="I13" s="5"/>
      <c r="J13" s="5">
        <f t="shared" si="2"/>
        <v>3753</v>
      </c>
      <c r="K13" s="5">
        <v>11571.75</v>
      </c>
      <c r="L13" s="21">
        <v>4.5</v>
      </c>
      <c r="M13" s="5">
        <f t="shared" si="1"/>
        <v>71828.25</v>
      </c>
    </row>
    <row r="14" spans="1:13" ht="21" customHeight="1">
      <c r="A14" s="1" t="s">
        <v>30</v>
      </c>
      <c r="B14" s="2" t="s">
        <v>31</v>
      </c>
      <c r="C14" s="3">
        <v>58293</v>
      </c>
      <c r="D14" s="3"/>
      <c r="E14" s="3"/>
      <c r="F14" s="5">
        <f t="shared" si="0"/>
        <v>58293</v>
      </c>
      <c r="G14" s="5">
        <v>5464.97</v>
      </c>
      <c r="H14" s="5"/>
      <c r="I14" s="5"/>
      <c r="J14" s="5">
        <f t="shared" si="2"/>
        <v>2623.1849999999999</v>
      </c>
      <c r="K14" s="5">
        <v>8088.15</v>
      </c>
      <c r="L14" s="21">
        <v>4.5</v>
      </c>
      <c r="M14" s="5">
        <f t="shared" si="1"/>
        <v>50204.85</v>
      </c>
    </row>
    <row r="15" spans="1:13" ht="21" customHeight="1">
      <c r="A15" s="1" t="s">
        <v>32</v>
      </c>
      <c r="B15" s="2" t="s">
        <v>33</v>
      </c>
      <c r="C15" s="3">
        <v>59656</v>
      </c>
      <c r="D15" s="3"/>
      <c r="E15" s="3"/>
      <c r="F15" s="5">
        <f t="shared" si="0"/>
        <v>59656</v>
      </c>
      <c r="G15" s="5">
        <v>5592.75</v>
      </c>
      <c r="H15" s="5"/>
      <c r="I15" s="5"/>
      <c r="J15" s="5">
        <f t="shared" si="2"/>
        <v>2684.52</v>
      </c>
      <c r="K15" s="5">
        <v>8277.27</v>
      </c>
      <c r="L15" s="21">
        <v>4.5</v>
      </c>
      <c r="M15" s="5">
        <f t="shared" si="1"/>
        <v>51378.729999999996</v>
      </c>
    </row>
    <row r="16" spans="1:13" ht="21" customHeight="1">
      <c r="A16" s="1" t="s">
        <v>34</v>
      </c>
      <c r="B16" s="2" t="s">
        <v>76</v>
      </c>
      <c r="C16" s="3"/>
      <c r="D16" s="3">
        <v>59901.16</v>
      </c>
      <c r="E16" s="3"/>
      <c r="F16" s="5">
        <v>59901.16</v>
      </c>
      <c r="G16" s="5">
        <v>0</v>
      </c>
      <c r="H16" s="5"/>
      <c r="I16" s="5"/>
      <c r="J16" s="5">
        <v>0</v>
      </c>
      <c r="K16" s="5">
        <v>0</v>
      </c>
      <c r="L16" s="21"/>
      <c r="M16" s="5">
        <f t="shared" si="1"/>
        <v>59901.16</v>
      </c>
    </row>
    <row r="17" spans="1:13" s="20" customFormat="1" ht="21" customHeight="1">
      <c r="A17" s="1" t="s">
        <v>36</v>
      </c>
      <c r="B17" s="2" t="s">
        <v>35</v>
      </c>
      <c r="C17" s="3">
        <v>33142</v>
      </c>
      <c r="D17" s="3"/>
      <c r="E17" s="3"/>
      <c r="F17" s="5">
        <f t="shared" si="0"/>
        <v>33142</v>
      </c>
      <c r="G17" s="5">
        <v>3107.06</v>
      </c>
      <c r="H17" s="5"/>
      <c r="I17" s="5"/>
      <c r="J17" s="5">
        <f t="shared" si="2"/>
        <v>1491.3899999999999</v>
      </c>
      <c r="K17" s="5">
        <v>4598.45</v>
      </c>
      <c r="L17" s="21">
        <v>4.5</v>
      </c>
      <c r="M17" s="5">
        <f t="shared" si="1"/>
        <v>28543.55</v>
      </c>
    </row>
    <row r="18" spans="1:13" s="26" customFormat="1" ht="21" customHeight="1">
      <c r="A18" s="1" t="s">
        <v>38</v>
      </c>
      <c r="B18" s="2" t="s">
        <v>37</v>
      </c>
      <c r="C18" s="3">
        <v>65670</v>
      </c>
      <c r="D18" s="3"/>
      <c r="E18" s="3"/>
      <c r="F18" s="5">
        <f t="shared" si="0"/>
        <v>65670</v>
      </c>
      <c r="G18" s="5">
        <v>6156.56</v>
      </c>
      <c r="H18" s="5"/>
      <c r="I18" s="5"/>
      <c r="J18" s="5">
        <f t="shared" si="2"/>
        <v>2955.15</v>
      </c>
      <c r="K18" s="5">
        <v>9111.7099999999991</v>
      </c>
      <c r="L18" s="21">
        <v>4.5</v>
      </c>
      <c r="M18" s="5">
        <f t="shared" si="1"/>
        <v>56558.29</v>
      </c>
    </row>
    <row r="19" spans="1:13" s="26" customFormat="1" ht="21" customHeight="1">
      <c r="A19" s="1" t="s">
        <v>40</v>
      </c>
      <c r="B19" s="2" t="s">
        <v>77</v>
      </c>
      <c r="C19" s="3"/>
      <c r="D19" s="3">
        <v>10206.540000000001</v>
      </c>
      <c r="E19" s="3"/>
      <c r="F19" s="5">
        <f t="shared" si="0"/>
        <v>10206.540000000001</v>
      </c>
      <c r="G19" s="5">
        <v>0</v>
      </c>
      <c r="H19" s="5"/>
      <c r="I19" s="5"/>
      <c r="J19" s="5">
        <v>0</v>
      </c>
      <c r="K19" s="5">
        <v>0</v>
      </c>
      <c r="L19" s="21"/>
      <c r="M19" s="5">
        <f t="shared" si="1"/>
        <v>10206.540000000001</v>
      </c>
    </row>
    <row r="20" spans="1:13" ht="21" customHeight="1">
      <c r="A20" s="1" t="s">
        <v>44</v>
      </c>
      <c r="B20" s="2" t="s">
        <v>39</v>
      </c>
      <c r="C20" s="3">
        <v>63769</v>
      </c>
      <c r="D20" s="3"/>
      <c r="E20" s="3"/>
      <c r="F20" s="5">
        <f t="shared" si="0"/>
        <v>63769</v>
      </c>
      <c r="G20" s="5">
        <v>20087.240000000002</v>
      </c>
      <c r="H20" s="5"/>
      <c r="I20" s="5"/>
      <c r="J20" s="5">
        <f t="shared" si="2"/>
        <v>2869.605</v>
      </c>
      <c r="K20" s="5">
        <v>22956.84</v>
      </c>
      <c r="L20" s="21">
        <v>4.5</v>
      </c>
      <c r="M20" s="5">
        <f t="shared" si="1"/>
        <v>40812.160000000003</v>
      </c>
    </row>
    <row r="21" spans="1:13" ht="21" customHeight="1">
      <c r="A21" s="1" t="s">
        <v>46</v>
      </c>
      <c r="B21" s="2" t="s">
        <v>41</v>
      </c>
      <c r="C21" s="3">
        <v>30750</v>
      </c>
      <c r="D21" s="27"/>
      <c r="E21" s="3"/>
      <c r="F21" s="5">
        <f t="shared" si="0"/>
        <v>30750</v>
      </c>
      <c r="G21" s="5">
        <v>1499.06</v>
      </c>
      <c r="H21" s="5"/>
      <c r="I21" s="5"/>
      <c r="J21" s="5">
        <v>1383.75</v>
      </c>
      <c r="K21" s="5">
        <v>2882.81</v>
      </c>
      <c r="L21" s="21">
        <v>4.5</v>
      </c>
      <c r="M21" s="5">
        <f t="shared" si="1"/>
        <v>27867.19</v>
      </c>
    </row>
    <row r="22" spans="1:13" ht="21" customHeight="1">
      <c r="A22" s="22"/>
      <c r="B22" s="23" t="s">
        <v>42</v>
      </c>
      <c r="C22" s="24">
        <f>SUM(C9:C21)</f>
        <v>2417412</v>
      </c>
      <c r="D22" s="24">
        <f>SUM(D9:D21)</f>
        <v>70107.700000000012</v>
      </c>
      <c r="E22" s="24"/>
      <c r="F22" s="8">
        <f>SUM(C22+D22-E22)</f>
        <v>2487519.7000000002</v>
      </c>
      <c r="G22" s="8">
        <f>SUM(G9:G21)</f>
        <v>177644.19</v>
      </c>
      <c r="H22" s="8"/>
      <c r="I22" s="8"/>
      <c r="J22" s="8">
        <v>79161.149999999994</v>
      </c>
      <c r="K22" s="8">
        <f>SUM(K9:K21)</f>
        <v>256805.31999999998</v>
      </c>
      <c r="L22" s="25"/>
      <c r="M22" s="8">
        <f>SUM(M9:M21)</f>
        <v>2230714.3800000004</v>
      </c>
    </row>
    <row r="23" spans="1:13" ht="21" customHeight="1">
      <c r="A23" s="53" t="s">
        <v>43</v>
      </c>
      <c r="B23" s="53"/>
      <c r="C23" s="28">
        <f>C8+C22</f>
        <v>19303998.75</v>
      </c>
      <c r="D23" s="17">
        <f>SUM(D8+D22)</f>
        <v>70107.700000000012</v>
      </c>
      <c r="E23" s="16"/>
      <c r="F23" s="9">
        <f>SUM(C23+D23-E23)</f>
        <v>19374106.449999999</v>
      </c>
      <c r="G23" s="29">
        <f>SUM(G8+G22)</f>
        <v>1055551.8700000001</v>
      </c>
      <c r="H23" s="5"/>
      <c r="I23" s="5"/>
      <c r="J23" s="29">
        <f>SUM(J8+J22)</f>
        <v>501325.81874999998</v>
      </c>
      <c r="K23" s="29">
        <f>SUM(K8+K22)</f>
        <v>1556877.67</v>
      </c>
      <c r="L23" s="29"/>
      <c r="M23" s="18">
        <f>SUM(M8+M22)</f>
        <v>17817228.780000001</v>
      </c>
    </row>
    <row r="24" spans="1:13" ht="21" customHeight="1">
      <c r="A24" s="1" t="s">
        <v>48</v>
      </c>
      <c r="B24" s="2" t="s">
        <v>45</v>
      </c>
      <c r="C24" s="3">
        <v>53567.81</v>
      </c>
      <c r="D24" s="3"/>
      <c r="E24" s="30"/>
      <c r="F24" s="5">
        <f t="shared" si="0"/>
        <v>53567.81</v>
      </c>
      <c r="G24" s="5">
        <v>28636.75</v>
      </c>
      <c r="H24" s="5"/>
      <c r="I24" s="5"/>
      <c r="J24" s="5">
        <f>SUM(C24*0.1)</f>
        <v>5356.7809999999999</v>
      </c>
      <c r="K24" s="5">
        <f>SUM(G24+H24-I24+J24)</f>
        <v>33993.531000000003</v>
      </c>
      <c r="L24" s="4">
        <v>10</v>
      </c>
      <c r="M24" s="5">
        <f t="shared" ref="M24:M30" si="3">SUM(F24-K24)</f>
        <v>19574.278999999995</v>
      </c>
    </row>
    <row r="25" spans="1:13" ht="21" customHeight="1">
      <c r="A25" s="1" t="s">
        <v>50</v>
      </c>
      <c r="B25" s="2" t="s">
        <v>47</v>
      </c>
      <c r="C25" s="3">
        <v>7970.4</v>
      </c>
      <c r="D25" s="3"/>
      <c r="E25" s="30"/>
      <c r="F25" s="5">
        <f t="shared" si="0"/>
        <v>7970.4</v>
      </c>
      <c r="G25" s="5">
        <v>2391.12</v>
      </c>
      <c r="H25" s="5"/>
      <c r="I25" s="5"/>
      <c r="J25" s="5">
        <v>797.04</v>
      </c>
      <c r="K25" s="5">
        <f t="shared" ref="K25:K30" si="4">SUM(G25+H25-I25+J25)</f>
        <v>3188.16</v>
      </c>
      <c r="L25" s="4">
        <v>10</v>
      </c>
      <c r="M25" s="5">
        <f t="shared" si="3"/>
        <v>4782.24</v>
      </c>
    </row>
    <row r="26" spans="1:13" ht="21" customHeight="1">
      <c r="A26" s="1" t="s">
        <v>52</v>
      </c>
      <c r="B26" s="2" t="s">
        <v>49</v>
      </c>
      <c r="C26" s="3">
        <v>27893.16</v>
      </c>
      <c r="D26" s="3"/>
      <c r="E26" s="30"/>
      <c r="F26" s="5">
        <f t="shared" si="0"/>
        <v>27893.16</v>
      </c>
      <c r="G26" s="5">
        <v>14225.52</v>
      </c>
      <c r="H26" s="5"/>
      <c r="I26" s="5"/>
      <c r="J26" s="5">
        <v>5020.7700000000004</v>
      </c>
      <c r="K26" s="5">
        <f t="shared" si="4"/>
        <v>19246.29</v>
      </c>
      <c r="L26" s="4">
        <v>18</v>
      </c>
      <c r="M26" s="5">
        <f t="shared" si="3"/>
        <v>8646.869999999999</v>
      </c>
    </row>
    <row r="27" spans="1:13" s="31" customFormat="1" ht="21" customHeight="1">
      <c r="A27" s="1" t="s">
        <v>54</v>
      </c>
      <c r="B27" s="2" t="s">
        <v>51</v>
      </c>
      <c r="C27" s="3">
        <v>4305.0200000000004</v>
      </c>
      <c r="D27" s="3"/>
      <c r="E27" s="30"/>
      <c r="F27" s="5">
        <f t="shared" si="0"/>
        <v>4305.0200000000004</v>
      </c>
      <c r="G27" s="5">
        <v>1719</v>
      </c>
      <c r="H27" s="5"/>
      <c r="I27" s="5"/>
      <c r="J27" s="5">
        <v>430.5</v>
      </c>
      <c r="K27" s="5">
        <f t="shared" si="4"/>
        <v>2149.5</v>
      </c>
      <c r="L27" s="4">
        <v>10</v>
      </c>
      <c r="M27" s="5">
        <f t="shared" si="3"/>
        <v>2155.5200000000004</v>
      </c>
    </row>
    <row r="28" spans="1:13" ht="21" customHeight="1">
      <c r="A28" s="1" t="s">
        <v>55</v>
      </c>
      <c r="B28" s="2" t="s">
        <v>53</v>
      </c>
      <c r="C28" s="3">
        <v>5420.01</v>
      </c>
      <c r="D28" s="3"/>
      <c r="E28" s="30"/>
      <c r="F28" s="5">
        <f t="shared" si="0"/>
        <v>5420.01</v>
      </c>
      <c r="G28" s="5">
        <v>4336</v>
      </c>
      <c r="H28" s="5"/>
      <c r="I28" s="5"/>
      <c r="J28" s="5">
        <v>1084</v>
      </c>
      <c r="K28" s="5">
        <f t="shared" si="4"/>
        <v>5420</v>
      </c>
      <c r="L28" s="4">
        <v>20</v>
      </c>
      <c r="M28" s="5">
        <f t="shared" si="3"/>
        <v>1.0000000000218279E-2</v>
      </c>
    </row>
    <row r="29" spans="1:13" ht="21" customHeight="1">
      <c r="A29" s="1" t="s">
        <v>70</v>
      </c>
      <c r="B29" s="2" t="s">
        <v>53</v>
      </c>
      <c r="C29" s="3">
        <v>4270</v>
      </c>
      <c r="D29" s="3"/>
      <c r="E29" s="30"/>
      <c r="F29" s="5">
        <f t="shared" si="0"/>
        <v>4270</v>
      </c>
      <c r="G29" s="5">
        <v>4270</v>
      </c>
      <c r="H29" s="5"/>
      <c r="I29" s="5"/>
      <c r="J29" s="5">
        <v>0</v>
      </c>
      <c r="K29" s="5">
        <f t="shared" si="4"/>
        <v>4270</v>
      </c>
      <c r="L29" s="4">
        <v>20</v>
      </c>
      <c r="M29" s="5">
        <f t="shared" si="3"/>
        <v>0</v>
      </c>
    </row>
    <row r="30" spans="1:13" ht="21" customHeight="1">
      <c r="A30" s="1" t="s">
        <v>71</v>
      </c>
      <c r="B30" s="2" t="s">
        <v>56</v>
      </c>
      <c r="C30" s="3">
        <v>5000</v>
      </c>
      <c r="D30" s="3"/>
      <c r="E30" s="30"/>
      <c r="F30" s="5">
        <f t="shared" si="0"/>
        <v>5000</v>
      </c>
      <c r="G30" s="5">
        <v>5000</v>
      </c>
      <c r="H30" s="5"/>
      <c r="I30" s="5"/>
      <c r="J30" s="5">
        <v>0</v>
      </c>
      <c r="K30" s="5">
        <f t="shared" si="4"/>
        <v>5000</v>
      </c>
      <c r="L30" s="4">
        <v>10</v>
      </c>
      <c r="M30" s="5">
        <f t="shared" si="3"/>
        <v>0</v>
      </c>
    </row>
    <row r="31" spans="1:13" ht="21" customHeight="1">
      <c r="A31" s="53" t="s">
        <v>57</v>
      </c>
      <c r="B31" s="53"/>
      <c r="C31" s="17">
        <f>SUM(C24:C30)</f>
        <v>108426.4</v>
      </c>
      <c r="D31" s="17">
        <f>SUM(D25:D29)</f>
        <v>0</v>
      </c>
      <c r="E31" s="16"/>
      <c r="F31" s="32">
        <f t="shared" si="0"/>
        <v>108426.4</v>
      </c>
      <c r="G31" s="18">
        <f>SUM(G24:G30)</f>
        <v>60578.39</v>
      </c>
      <c r="H31" s="5"/>
      <c r="I31" s="5"/>
      <c r="J31" s="18">
        <f>SUM(J24:J30)</f>
        <v>12689.091</v>
      </c>
      <c r="K31" s="18">
        <f>SUM(K24:K30)</f>
        <v>73267.481</v>
      </c>
      <c r="L31" s="29"/>
      <c r="M31" s="18">
        <f>SUM(M24:M30)</f>
        <v>35158.919000000002</v>
      </c>
    </row>
    <row r="32" spans="1:13" s="31" customFormat="1" ht="21" customHeight="1">
      <c r="A32" s="33" t="s">
        <v>72</v>
      </c>
      <c r="B32" s="34" t="s">
        <v>58</v>
      </c>
      <c r="C32" s="35">
        <v>3741.98</v>
      </c>
      <c r="D32" s="35"/>
      <c r="E32" s="36"/>
      <c r="F32" s="5">
        <f t="shared" si="0"/>
        <v>3741.98</v>
      </c>
      <c r="G32" s="10">
        <v>3741.98</v>
      </c>
      <c r="H32" s="9"/>
      <c r="I32" s="9"/>
      <c r="J32" s="10">
        <v>0</v>
      </c>
      <c r="K32" s="5">
        <f>SUM(G32+H32-I32+J32)</f>
        <v>3741.98</v>
      </c>
      <c r="L32" s="37">
        <v>20</v>
      </c>
      <c r="M32" s="5">
        <f>SUM(F32-K32)</f>
        <v>0</v>
      </c>
    </row>
    <row r="33" spans="1:15" ht="21" customHeight="1">
      <c r="A33" s="33" t="s">
        <v>61</v>
      </c>
      <c r="B33" s="34" t="s">
        <v>59</v>
      </c>
      <c r="C33" s="35">
        <v>4206.6000000000004</v>
      </c>
      <c r="D33" s="35"/>
      <c r="E33" s="36"/>
      <c r="F33" s="5">
        <f t="shared" si="0"/>
        <v>4206.6000000000004</v>
      </c>
      <c r="G33" s="10">
        <v>4206.6000000000004</v>
      </c>
      <c r="H33" s="9"/>
      <c r="I33" s="9"/>
      <c r="J33" s="5">
        <v>0</v>
      </c>
      <c r="K33" s="5">
        <f>SUM(G33+H33-I33+J33)</f>
        <v>4206.6000000000004</v>
      </c>
      <c r="L33" s="37">
        <v>20</v>
      </c>
      <c r="M33" s="5">
        <f>SUM(F33-K33)</f>
        <v>0</v>
      </c>
    </row>
    <row r="34" spans="1:15" ht="21" customHeight="1">
      <c r="A34" s="33" t="s">
        <v>73</v>
      </c>
      <c r="B34" s="34" t="s">
        <v>78</v>
      </c>
      <c r="C34" s="35"/>
      <c r="D34" s="35">
        <v>17653.759999999998</v>
      </c>
      <c r="E34" s="36"/>
      <c r="F34" s="5">
        <f t="shared" si="0"/>
        <v>17653.759999999998</v>
      </c>
      <c r="G34" s="10">
        <v>0</v>
      </c>
      <c r="H34" s="9"/>
      <c r="I34" s="9"/>
      <c r="J34" s="5">
        <v>0</v>
      </c>
      <c r="K34" s="5">
        <f>SUM(G34+H34-I34+J34)</f>
        <v>0</v>
      </c>
      <c r="L34" s="37"/>
      <c r="M34" s="5">
        <f>SUM(F34-K34)</f>
        <v>17653.759999999998</v>
      </c>
    </row>
    <row r="35" spans="1:15" s="26" customFormat="1" ht="21" customHeight="1">
      <c r="A35" s="33" t="s">
        <v>74</v>
      </c>
      <c r="B35" s="34" t="s">
        <v>60</v>
      </c>
      <c r="C35" s="35">
        <v>4750</v>
      </c>
      <c r="D35" s="35"/>
      <c r="E35" s="36"/>
      <c r="F35" s="5">
        <f t="shared" si="0"/>
        <v>4750</v>
      </c>
      <c r="G35" s="10">
        <v>1108.33</v>
      </c>
      <c r="H35" s="9"/>
      <c r="I35" s="9"/>
      <c r="J35" s="5">
        <v>950</v>
      </c>
      <c r="K35" s="5">
        <f>SUM(G35+H35-I35+J35)</f>
        <v>2058.33</v>
      </c>
      <c r="L35" s="37">
        <v>20</v>
      </c>
      <c r="M35" s="5">
        <f>SUM(F35-K35)</f>
        <v>2691.67</v>
      </c>
    </row>
    <row r="36" spans="1:15" ht="21" customHeight="1">
      <c r="A36" s="33" t="s">
        <v>75</v>
      </c>
      <c r="B36" s="9" t="s">
        <v>62</v>
      </c>
      <c r="C36" s="35">
        <v>4709.47</v>
      </c>
      <c r="D36" s="9"/>
      <c r="E36" s="9"/>
      <c r="F36" s="5">
        <f t="shared" si="0"/>
        <v>4709.47</v>
      </c>
      <c r="G36" s="11">
        <v>4709.47</v>
      </c>
      <c r="H36" s="9"/>
      <c r="I36" s="9"/>
      <c r="J36" s="11">
        <v>0</v>
      </c>
      <c r="K36" s="11">
        <f>SUM(G36+H36-I36+J36)</f>
        <v>4709.47</v>
      </c>
      <c r="L36" s="38">
        <v>20</v>
      </c>
      <c r="M36" s="5">
        <f>SUM(F36-K36)</f>
        <v>0</v>
      </c>
    </row>
    <row r="37" spans="1:15" ht="21" customHeight="1">
      <c r="A37" s="54" t="s">
        <v>63</v>
      </c>
      <c r="B37" s="54" t="s">
        <v>64</v>
      </c>
      <c r="C37" s="39">
        <f>SUM(C32:C36)</f>
        <v>17408.05</v>
      </c>
      <c r="D37" s="39">
        <f>SUM(D32:D36)</f>
        <v>17653.759999999998</v>
      </c>
      <c r="E37" s="32"/>
      <c r="F37" s="40">
        <f t="shared" si="0"/>
        <v>35061.81</v>
      </c>
      <c r="G37" s="40">
        <f>SUM(G32:G36)</f>
        <v>13766.380000000001</v>
      </c>
      <c r="H37" s="40"/>
      <c r="I37" s="40"/>
      <c r="J37" s="40">
        <f>SUM(J32:J36)</f>
        <v>950</v>
      </c>
      <c r="K37" s="40">
        <f>SUM(K32:K36)</f>
        <v>14716.380000000001</v>
      </c>
      <c r="L37" s="41"/>
      <c r="M37" s="40">
        <f>SUM(M32:M36)</f>
        <v>20345.43</v>
      </c>
    </row>
    <row r="38" spans="1:15">
      <c r="F38" s="42"/>
    </row>
    <row r="39" spans="1:15" ht="16.5">
      <c r="A39" s="55" t="s">
        <v>65</v>
      </c>
      <c r="B39" s="55"/>
      <c r="C39" s="43">
        <f>SUM(C4+C23+C31+C37)</f>
        <v>24661078.199999999</v>
      </c>
      <c r="D39" s="43">
        <f>SUM(D4+D23+D31+D37)</f>
        <v>87761.46</v>
      </c>
      <c r="F39" s="43">
        <f>SUM(F4+F23+F31+F37)</f>
        <v>24748839.659999996</v>
      </c>
      <c r="G39" s="43">
        <f>SUM(G4+G23+G31+G37)</f>
        <v>1129896.6399999999</v>
      </c>
      <c r="J39" s="43">
        <f>SUM(J4+J23+J31+J37)</f>
        <v>514964.90974999999</v>
      </c>
      <c r="K39" s="43">
        <f>SUM(K4+K23+K31+K37)</f>
        <v>1644861.5309999997</v>
      </c>
      <c r="L39" s="43"/>
      <c r="M39" s="43">
        <f>SUM(M4+M23+M31+M37)</f>
        <v>23103978.129000001</v>
      </c>
    </row>
    <row r="40" spans="1:15">
      <c r="A40" s="44"/>
      <c r="B40" s="44"/>
    </row>
    <row r="41" spans="1:15">
      <c r="A41" s="44"/>
      <c r="B41" s="44"/>
    </row>
    <row r="42" spans="1:15" ht="21.4" customHeight="1">
      <c r="A42" s="49" t="s">
        <v>66</v>
      </c>
      <c r="B42" s="49"/>
      <c r="C42" s="6">
        <v>1431194.46</v>
      </c>
      <c r="D42" s="6"/>
      <c r="E42" s="6"/>
      <c r="F42" s="6">
        <v>1551444.99</v>
      </c>
      <c r="G42" s="7"/>
      <c r="H42" s="6"/>
      <c r="I42" s="6"/>
      <c r="J42" s="6"/>
      <c r="K42" s="6">
        <v>1551444.99</v>
      </c>
      <c r="L42" s="6"/>
      <c r="M42" s="6">
        <v>0</v>
      </c>
    </row>
    <row r="43" spans="1:15" ht="10.9" customHeight="1">
      <c r="A43" s="45"/>
      <c r="B43" s="46"/>
      <c r="C43" s="6"/>
      <c r="D43" s="6"/>
      <c r="E43" s="6"/>
      <c r="F43" s="6"/>
      <c r="G43" s="7"/>
      <c r="H43" s="6"/>
      <c r="I43" s="6"/>
      <c r="J43" s="6"/>
      <c r="K43" s="6"/>
      <c r="L43" s="6"/>
      <c r="M43" s="6"/>
      <c r="O43" s="47"/>
    </row>
    <row r="44" spans="1:15" ht="21.4" customHeight="1">
      <c r="A44" s="49" t="s">
        <v>67</v>
      </c>
      <c r="B44" s="49"/>
      <c r="C44" s="6">
        <v>127089.28</v>
      </c>
      <c r="D44" s="6"/>
      <c r="E44" s="6"/>
      <c r="F44" s="56">
        <v>125758.33</v>
      </c>
      <c r="G44" s="7"/>
      <c r="H44" s="6"/>
      <c r="I44" s="6"/>
      <c r="J44" s="6"/>
      <c r="K44" s="6">
        <v>125758.33</v>
      </c>
      <c r="L44" s="6"/>
      <c r="M44" s="6">
        <v>0</v>
      </c>
    </row>
    <row r="45" spans="1:15" ht="10.9" customHeight="1">
      <c r="A45" s="45"/>
      <c r="B45" s="46"/>
      <c r="C45" s="6"/>
      <c r="D45" s="6"/>
      <c r="E45" s="6"/>
      <c r="F45" s="6"/>
      <c r="G45" s="7"/>
      <c r="H45" s="6"/>
      <c r="I45" s="6"/>
      <c r="J45" s="6"/>
      <c r="K45" s="6"/>
      <c r="L45" s="6"/>
      <c r="M45" s="6"/>
      <c r="O45" s="47"/>
    </row>
    <row r="46" spans="1:15" ht="21.4" customHeight="1">
      <c r="A46" s="49" t="s">
        <v>68</v>
      </c>
      <c r="B46" s="49"/>
      <c r="C46" s="6">
        <v>157484.37</v>
      </c>
      <c r="D46" s="6"/>
      <c r="E46" s="6"/>
      <c r="F46" s="6">
        <v>178763.57</v>
      </c>
      <c r="G46" s="7"/>
      <c r="H46" s="6"/>
      <c r="I46" s="6"/>
      <c r="J46" s="6"/>
      <c r="K46" s="6">
        <v>178763.57</v>
      </c>
      <c r="L46" s="6"/>
      <c r="M46" s="6">
        <v>0</v>
      </c>
    </row>
    <row r="47" spans="1:15" ht="12.95" customHeight="1">
      <c r="A47" s="44"/>
      <c r="B47" s="44"/>
    </row>
    <row r="48" spans="1:15" s="48" customFormat="1" ht="21.4" customHeight="1">
      <c r="A48" s="50" t="s">
        <v>69</v>
      </c>
      <c r="B48" s="50"/>
      <c r="F48" s="48">
        <f>SUM(F39:F46)</f>
        <v>26604806.549999993</v>
      </c>
      <c r="G48" s="48">
        <f t="shared" ref="G48:M48" si="5">SUM(G39:G46)</f>
        <v>1129896.6399999999</v>
      </c>
      <c r="H48" s="48">
        <f t="shared" si="5"/>
        <v>0</v>
      </c>
      <c r="I48" s="48">
        <f t="shared" si="5"/>
        <v>0</v>
      </c>
      <c r="J48" s="48">
        <f t="shared" si="5"/>
        <v>514964.90974999999</v>
      </c>
      <c r="K48" s="48">
        <f>SUM(K39:K46)</f>
        <v>3500828.4209999996</v>
      </c>
      <c r="L48" s="48">
        <f t="shared" si="5"/>
        <v>0</v>
      </c>
      <c r="M48" s="48">
        <f>SUM(M39:M46)</f>
        <v>23103978.129000001</v>
      </c>
    </row>
  </sheetData>
  <mergeCells count="10">
    <mergeCell ref="A42:B42"/>
    <mergeCell ref="A44:B44"/>
    <mergeCell ref="A46:B46"/>
    <mergeCell ref="A48:B48"/>
    <mergeCell ref="A1:M2"/>
    <mergeCell ref="A4:B4"/>
    <mergeCell ref="A23:B23"/>
    <mergeCell ref="A31:B31"/>
    <mergeCell ref="A37:B37"/>
    <mergeCell ref="A39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majątek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Ania</cp:lastModifiedBy>
  <dcterms:created xsi:type="dcterms:W3CDTF">2018-03-14T11:31:51Z</dcterms:created>
  <dcterms:modified xsi:type="dcterms:W3CDTF">2019-03-27T08:40:42Z</dcterms:modified>
</cp:coreProperties>
</file>